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480" windowHeight="8085" tabRatio="755" firstSheet="4" activeTab="4"/>
  </bookViews>
  <sheets>
    <sheet name="3 кв" sheetId="1" state="hidden" r:id="rId1"/>
    <sheet name="2 кв" sheetId="2" state="hidden" r:id="rId2"/>
    <sheet name="1кв" sheetId="3" state="hidden" r:id="rId3"/>
    <sheet name="4квд" sheetId="4" state="hidden" r:id="rId4"/>
    <sheet name="4квD" sheetId="5" r:id="rId5"/>
    <sheet name="4квС" sheetId="6" r:id="rId6"/>
    <sheet name="4квВ" sheetId="7" r:id="rId7"/>
    <sheet name="4квА" sheetId="8" r:id="rId8"/>
    <sheet name="4 кв" sheetId="9" state="hidden" r:id="rId9"/>
    <sheet name="12" sheetId="10" state="hidden" r:id="rId10"/>
    <sheet name="11" sheetId="11" state="hidden" r:id="rId11"/>
    <sheet name="10" sheetId="12" state="hidden" r:id="rId12"/>
    <sheet name="10д" sheetId="13" state="hidden" r:id="rId13"/>
    <sheet name="10c" sheetId="14" state="hidden" r:id="rId14"/>
    <sheet name="10b" sheetId="15" state="hidden" r:id="rId15"/>
    <sheet name="10a" sheetId="16" state="hidden" r:id="rId16"/>
    <sheet name="Лист1" sheetId="17" state="hidden" r:id="rId17"/>
  </sheets>
  <definedNames>
    <definedName name="_xlnm.Print_Area" localSheetId="4">'4квD'!$A$1:$K$99</definedName>
  </definedNames>
  <calcPr fullCalcOnLoad="1"/>
</workbook>
</file>

<file path=xl/sharedStrings.xml><?xml version="1.0" encoding="utf-8"?>
<sst xmlns="http://schemas.openxmlformats.org/spreadsheetml/2006/main" count="3194" uniqueCount="252">
  <si>
    <t>Додаток 2</t>
  </si>
  <si>
    <r>
      <t xml:space="preserve">до </t>
    </r>
    <r>
      <rPr>
        <sz val="9"/>
        <rFont val="Times New Roman"/>
        <family val="0"/>
      </rPr>
      <t>Порядку складання місячної та квартальної фінансової звітності</t>
    </r>
  </si>
  <si>
    <t>державного або місцевих бюджетів</t>
  </si>
  <si>
    <t>Звіт</t>
  </si>
  <si>
    <t>Періодичність: місячна, квартальна.</t>
  </si>
  <si>
    <t>за ДКУД</t>
  </si>
  <si>
    <t>за ЄДРПОУ</t>
  </si>
  <si>
    <t>за КОАТУУ</t>
  </si>
  <si>
    <t>за ЗКГНГ</t>
  </si>
  <si>
    <t>за СПОДУ</t>
  </si>
  <si>
    <t>Показники</t>
  </si>
  <si>
    <t>КЕКВ та/або КККБ</t>
  </si>
  <si>
    <t>Код рядка</t>
  </si>
  <si>
    <t>Затверджено кошторисом на рік</t>
  </si>
  <si>
    <t>Затверджено на відповідний період</t>
  </si>
  <si>
    <t>Залишок на початок року</t>
  </si>
  <si>
    <t>Надійшло коштів за звітний період</t>
  </si>
  <si>
    <t>Касові видатки</t>
  </si>
  <si>
    <t>Фактичні видатки *</t>
  </si>
  <si>
    <t>Залишок на кінець звітного періоду</t>
  </si>
  <si>
    <r>
      <t xml:space="preserve">Видатки </t>
    </r>
    <r>
      <rPr>
        <sz val="8"/>
        <rFont val="Times New Roman"/>
        <family val="0"/>
      </rPr>
      <t>- усього</t>
    </r>
  </si>
  <si>
    <t>X</t>
  </si>
  <si>
    <r>
      <t xml:space="preserve">утому числі: </t>
    </r>
    <r>
      <rPr>
        <b/>
        <sz val="8"/>
        <rFont val="Times New Roman"/>
        <family val="0"/>
      </rPr>
      <t>Поточні видатки</t>
    </r>
  </si>
  <si>
    <t>Видатки на товари і послуги</t>
  </si>
  <si>
    <t>Оплата праці працівників бюджетних установ</t>
  </si>
  <si>
    <t>Заробітна плата</t>
  </si>
  <si>
    <t>Грошове утримання військовослужбовців</t>
  </si>
  <si>
    <t>Нарахування на заробітну плату</t>
  </si>
  <si>
    <t>Придбання  предметів  постачання   і матеріалів,   оплата  послуг  та   інші видатки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</si>
  <si>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</si>
  <si>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</si>
  <si>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</si>
  <si>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ПО</t>
  </si>
  <si>
    <t>М'який інвентар та обмундирування</t>
  </si>
  <si>
    <t>Оплата транспортних послуг та утримання транспортних засобів</t>
  </si>
  <si>
    <t>Оренда</t>
  </si>
  <si>
    <t>Поточний ремонт обладнання, інвентарю та будівель;   технічне обслуговування обладнання</t>
  </si>
  <si>
    <t>Продовження додатка 2</t>
  </si>
  <si>
    <t>Послуги зв'язку</t>
  </si>
  <si>
    <t>Оплата інших послуг та інші видатки</t>
  </si>
  <si>
    <t>Видатки на відрядження</t>
  </si>
  <si>
    <t>Матеріали,     інвентар,     будівництво,     капітальний    ремонт    та    заходи спеціального призначення, що мають загальнодержавне значення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</si>
  <si>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</si>
  <si>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</si>
  <si>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</si>
  <si>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</si>
  <si>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</si>
  <si>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</si>
  <si>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енергоносіїв</t>
  </si>
  <si>
    <t>Дослідження і розробки, видатки дер.жавного (регіонального) значення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</si>
  <si>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</si>
  <si>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</si>
  <si>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Виплата процентів (доходу) за зобов'язаннями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</si>
  <si>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</si>
  <si>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</si>
  <si>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</si>
  <si>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населенню</t>
  </si>
  <si>
    <t>Виплата пенсій і допомоги</t>
  </si>
  <si>
    <t>Стипендії</t>
  </si>
  <si>
    <t>Інші поточні трансферти населенню</t>
  </si>
  <si>
    <t>Поточні трансферти за кордон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</si>
  <si>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</si>
  <si>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</si>
  <si>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</si>
  <si>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</si>
  <si>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Будівництво (придбання) житла</t>
  </si>
  <si>
    <t>Будівництво (придбання) адміністративних об'єктів</t>
  </si>
  <si>
    <t>Інше будівництво (придбання)</t>
  </si>
  <si>
    <t>Капітальний ремонт</t>
  </si>
  <si>
    <t>Капітальний ремонт житлового фонду</t>
  </si>
  <si>
    <t>Капітальний ремонт адміністративних об'єктів</t>
  </si>
  <si>
    <t>Капітальний ремонт інших об'єктів</t>
  </si>
  <si>
    <t>Реконструкція та реставрація</t>
  </si>
  <si>
    <t>Реконструкція житлового фонду</t>
  </si>
  <si>
    <t>Реконструкція адміністративних об'єктів</t>
  </si>
  <si>
    <t>Реконструкція інших об'єктів</t>
  </si>
  <si>
    <t>Реставрація пам'яток культури, історії та архітектури</t>
  </si>
  <si>
    <r>
      <t xml:space="preserve">Створення державних запасів </t>
    </r>
    <r>
      <rPr>
        <b/>
        <sz val="8"/>
        <rFont val="Times New Roman"/>
        <family val="0"/>
      </rPr>
      <t xml:space="preserve">і </t>
    </r>
    <r>
      <rPr>
        <sz val="8"/>
        <rFont val="Times New Roman"/>
        <family val="0"/>
      </rPr>
      <t>резервів</t>
    </r>
  </si>
  <si>
    <r>
      <t xml:space="preserve">Придбання </t>
    </r>
    <r>
      <rPr>
        <sz val="8"/>
        <rFont val="Times New Roman"/>
        <family val="0"/>
      </rPr>
      <t xml:space="preserve">землі </t>
    </r>
    <r>
      <rPr>
        <b/>
        <sz val="8"/>
        <rFont val="Times New Roman"/>
        <family val="0"/>
      </rPr>
      <t xml:space="preserve">і </t>
    </r>
    <r>
      <rPr>
        <sz val="8"/>
        <rFont val="Times New Roman"/>
        <family val="0"/>
      </rPr>
      <t>нематеріальних активів</t>
    </r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</si>
  <si>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</si>
  <si>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</si>
  <si>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</si>
  <si>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</si>
  <si>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Капітальні трансферти за кордон</t>
  </si>
  <si>
    <t>Капітальні трансферти до бюджету розвитку</t>
  </si>
  <si>
    <t>Нерозподілені видатки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</si>
  <si>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</si>
  <si>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</si>
  <si>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</si>
  <si>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</si>
  <si>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</si>
  <si>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Інші видатки</t>
  </si>
  <si>
    <t>* У місячних звітах не заповнюється.</t>
  </si>
  <si>
    <t>Керівник</t>
  </si>
  <si>
    <t>Головний бухгалтер</t>
  </si>
  <si>
    <t>-____"_____________________200____р.</t>
  </si>
  <si>
    <t>(підпис)</t>
  </si>
  <si>
    <t>(ініціали і прізвище)</t>
  </si>
  <si>
    <t>про надходження та використання коштів загального фонду (форма №2д, №2м)</t>
  </si>
  <si>
    <r>
      <t>Одиниця вим</t>
    </r>
    <r>
      <rPr>
        <sz val="8"/>
        <rFont val="Times New Roman"/>
        <family val="1"/>
      </rPr>
      <t>іру</t>
    </r>
    <r>
      <rPr>
        <sz val="8"/>
        <rFont val="Times New Roman"/>
        <family val="0"/>
      </rPr>
      <t>: грн. коп.</t>
    </r>
  </si>
  <si>
    <t>коди</t>
  </si>
  <si>
    <t>_______________________</t>
  </si>
  <si>
    <t>______________________________</t>
  </si>
  <si>
    <t>Код та назва програмної класифікації видатків та кредитування державного бюджету________________________________________</t>
  </si>
  <si>
    <t>Код та назва відомчої класифікації видатків місцевих бюджетів____________________________________________________________</t>
  </si>
  <si>
    <t>Код та назва тимчасової класифікації видатків та кредитування місцевих бюджетів__________________________________________</t>
  </si>
  <si>
    <t>Фінансірование</t>
  </si>
  <si>
    <t>Фактичні  видатки</t>
  </si>
  <si>
    <t xml:space="preserve">      I</t>
  </si>
  <si>
    <t>II</t>
  </si>
  <si>
    <t>III</t>
  </si>
  <si>
    <t>IY</t>
  </si>
  <si>
    <t>Y</t>
  </si>
  <si>
    <t>YI</t>
  </si>
  <si>
    <t>YII</t>
  </si>
  <si>
    <t>YIII</t>
  </si>
  <si>
    <t>IX</t>
  </si>
  <si>
    <t>XI</t>
  </si>
  <si>
    <t>XII</t>
  </si>
  <si>
    <t>Всего</t>
  </si>
  <si>
    <t>I</t>
  </si>
  <si>
    <t>Установа_Миколаїв. морський ліцей ім. проф. М.Александрова_</t>
  </si>
  <si>
    <t>Територія ____вул. Потьомкінська, 138 _</t>
  </si>
  <si>
    <t>23086607</t>
  </si>
  <si>
    <t>4810137200</t>
  </si>
  <si>
    <t>О.О.Реутенко</t>
  </si>
  <si>
    <t>__________</t>
  </si>
  <si>
    <t>Ж.О.Зінько</t>
  </si>
  <si>
    <t>92310</t>
  </si>
  <si>
    <t>01084</t>
  </si>
  <si>
    <t>Галузь (вид діяльності)_ освіта Загальноосвітні школи_______________________</t>
  </si>
  <si>
    <t>Код та назва відомчої класифікації видатків та кредитування державного бюджету______ ________________________</t>
  </si>
  <si>
    <t>станом на 1_січня__2007___року</t>
  </si>
  <si>
    <t>x</t>
  </si>
  <si>
    <t>зведена</t>
  </si>
  <si>
    <t>у 2008 році установами та організаціями, які отримують кошти</t>
  </si>
  <si>
    <t>Територія м.Миколаїв_вул. Потьомкінська, 138 _</t>
  </si>
  <si>
    <t>Оплата послуг (крім комунальних)</t>
  </si>
  <si>
    <t>Зовнішнє кредитування</t>
  </si>
  <si>
    <t>Капітальні трансферти підприємствам (устанрвам,організаціям)</t>
  </si>
  <si>
    <t>Внутрішє кредитування</t>
  </si>
  <si>
    <t>Код та назва типової відомчої класифікації видатків місцевих бюджетів____________________________________________________________</t>
  </si>
  <si>
    <t>Затверджено  на звітний рік</t>
  </si>
  <si>
    <t>Затверджено  на звітний період(рік)</t>
  </si>
  <si>
    <t>Залишок на початок звітного року</t>
  </si>
  <si>
    <t>Надійшло коштів за звітний період(рік)</t>
  </si>
  <si>
    <t>Касові видатки за звітний період(рік)</t>
  </si>
  <si>
    <t>Фактичні видатки за звітний період (рік)</t>
  </si>
  <si>
    <t>Залишок на кінець звітного періоду(року)</t>
  </si>
  <si>
    <t>Заповнюється розпорядниками бюджетних коштів.</t>
  </si>
  <si>
    <t>Затверджено на звітний рік</t>
  </si>
  <si>
    <t>Затверджено  на звітний період (рік)</t>
  </si>
  <si>
    <t>Затверджено на відповідний період(рік)</t>
  </si>
  <si>
    <t>Орган освіти</t>
  </si>
  <si>
    <t>Загальноосвітні школи</t>
  </si>
  <si>
    <t>Інші культурно-освітні заходи</t>
  </si>
  <si>
    <t>Інші освітні програми</t>
  </si>
  <si>
    <t>за КОПФГ</t>
  </si>
  <si>
    <t>Х</t>
  </si>
  <si>
    <t>Періодичність:  квартальна,річна.</t>
  </si>
  <si>
    <t>430</t>
  </si>
  <si>
    <t>Організаційно-правова форма господарювання  Комунальна організація(установа,заклад)</t>
  </si>
  <si>
    <t>Організаційно-правова форма господарювання Комунальна організація(установа,заклад)</t>
  </si>
  <si>
    <t>(установа,заклад)</t>
  </si>
  <si>
    <t>Додаток 4</t>
  </si>
  <si>
    <r>
      <t xml:space="preserve">до </t>
    </r>
    <r>
      <rPr>
        <sz val="9"/>
        <rFont val="Times New Roman"/>
        <family val="0"/>
      </rPr>
      <t xml:space="preserve">Порядку складання  фінансової та </t>
    </r>
  </si>
  <si>
    <t xml:space="preserve">бюджетної звітності розпорядниками та </t>
  </si>
  <si>
    <t xml:space="preserve"> одержувачими бюджетних коштів</t>
  </si>
  <si>
    <t>за____________ 20___ року</t>
  </si>
  <si>
    <t>Створення державних запасів і резервів</t>
  </si>
  <si>
    <t>одержувачими бюджетних коштів</t>
  </si>
  <si>
    <r>
      <t xml:space="preserve">до </t>
    </r>
    <r>
      <rPr>
        <sz val="9"/>
        <rFont val="Times New Roman"/>
        <family val="0"/>
      </rPr>
      <t>Порядку складання  фінансової та</t>
    </r>
  </si>
  <si>
    <t xml:space="preserve">                    заКОПФГ</t>
  </si>
  <si>
    <t xml:space="preserve">  за ЄДРПОУ</t>
  </si>
  <si>
    <t xml:space="preserve">Організаційно-правова форма господарювання Комунальна організація(установа,заклад)   </t>
  </si>
  <si>
    <t xml:space="preserve">Організаційно-правова форма господарюванняКомунальна організація(установа,заклад) </t>
  </si>
  <si>
    <t>Періодичність: квартальна,річна.</t>
  </si>
  <si>
    <t>Управління освіти Миколаївської міської ради</t>
  </si>
  <si>
    <t>-</t>
  </si>
  <si>
    <t>Код та назва тимчасової класифікації видатків та кредитування місцевих бюджетів________________________________________</t>
  </si>
  <si>
    <t xml:space="preserve">    липня 2011р.</t>
  </si>
  <si>
    <t>за перший квартал 2012 р.</t>
  </si>
  <si>
    <r>
      <t xml:space="preserve">Видатки та надання кредитів </t>
    </r>
    <r>
      <rPr>
        <sz val="8"/>
        <rFont val="Times New Roman"/>
        <family val="0"/>
      </rPr>
      <t>- усього</t>
    </r>
  </si>
  <si>
    <t>заперший квартал 2012 р.</t>
  </si>
  <si>
    <t>Фактичні  за звітний період (рік)</t>
  </si>
  <si>
    <t>Касові  за звітний період(рік)</t>
  </si>
  <si>
    <t>(ініціали, прізвище)</t>
  </si>
  <si>
    <t>(ініціали , прізвище)</t>
  </si>
  <si>
    <t>Фактичні  за звітний період(рік)</t>
  </si>
  <si>
    <r>
      <t>Установа_</t>
    </r>
    <r>
      <rPr>
        <sz val="9"/>
        <rFont val="Times New Roman"/>
        <family val="1"/>
      </rPr>
      <t>Миколаїв. морський ліцей ім. проф. М.Александрова</t>
    </r>
    <r>
      <rPr>
        <b/>
        <sz val="9"/>
        <rFont val="Times New Roman"/>
        <family val="1"/>
      </rPr>
      <t>_</t>
    </r>
  </si>
  <si>
    <r>
      <t xml:space="preserve">Територія </t>
    </r>
    <r>
      <rPr>
        <sz val="9"/>
        <rFont val="Times New Roman"/>
        <family val="1"/>
      </rPr>
      <t>м.Миколаїв,Центральний р-н.,_вул. Потьомкінська, 138 _</t>
    </r>
  </si>
  <si>
    <r>
      <t xml:space="preserve">Організаційно-правова форма господарювання     </t>
    </r>
    <r>
      <rPr>
        <sz val="9"/>
        <rFont val="Times New Roman"/>
        <family val="1"/>
      </rPr>
      <t>Комунальна організація(установа,заклад</t>
    </r>
    <r>
      <rPr>
        <b/>
        <sz val="9"/>
        <rFont val="Times New Roman"/>
        <family val="1"/>
      </rPr>
      <t>)</t>
    </r>
  </si>
  <si>
    <t>КЕКВ та/або ККК</t>
  </si>
  <si>
    <r>
      <t xml:space="preserve">Територія </t>
    </r>
    <r>
      <rPr>
        <sz val="9"/>
        <rFont val="Times New Roman"/>
        <family val="1"/>
      </rPr>
      <t xml:space="preserve">м.Миколаїв,Центральний р-н.,_вул. Потьомкінська, 138 </t>
    </r>
    <r>
      <rPr>
        <b/>
        <sz val="9"/>
        <rFont val="Times New Roman"/>
        <family val="1"/>
      </rPr>
      <t>_</t>
    </r>
  </si>
  <si>
    <r>
      <t xml:space="preserve">Організаційно-правова форма господарювання  </t>
    </r>
    <r>
      <rPr>
        <sz val="9"/>
        <rFont val="Times New Roman"/>
        <family val="1"/>
      </rPr>
      <t>Комунальна організація(установа,заклад)</t>
    </r>
  </si>
  <si>
    <r>
      <t>Установа_</t>
    </r>
    <r>
      <rPr>
        <sz val="9"/>
        <rFont val="Times New Roman"/>
        <family val="1"/>
      </rPr>
      <t>Миколаїв. морський ліцей ім. проф. М.Александрова_</t>
    </r>
  </si>
  <si>
    <r>
      <t xml:space="preserve">Територія </t>
    </r>
    <r>
      <rPr>
        <sz val="9"/>
        <rFont val="Times New Roman"/>
        <family val="1"/>
      </rPr>
      <t>м.Миколаїв,Центральний р-н,_вул. Потьомкінська, 138 _</t>
    </r>
  </si>
  <si>
    <r>
      <t>Організаційно-правова форма господарювання</t>
    </r>
    <r>
      <rPr>
        <sz val="9"/>
        <rFont val="Times New Roman"/>
        <family val="1"/>
      </rPr>
      <t xml:space="preserve"> Комунальна організація(установа,заклад)</t>
    </r>
  </si>
  <si>
    <r>
      <t>Установа_</t>
    </r>
    <r>
      <rPr>
        <sz val="8"/>
        <rFont val="Times New Roman"/>
        <family val="1"/>
      </rPr>
      <t>Миколаїв. морський ліцей ім. проф. М.Александрова_</t>
    </r>
  </si>
  <si>
    <r>
      <t xml:space="preserve">Територія  </t>
    </r>
    <r>
      <rPr>
        <sz val="8"/>
        <rFont val="Times New Roman"/>
        <family val="1"/>
      </rPr>
      <t>м. Миколаїв,Центральний р-н.,ул. Потьомкінська, 138 _</t>
    </r>
  </si>
  <si>
    <r>
      <t>Організаційно-правова форма господарювання</t>
    </r>
    <r>
      <rPr>
        <sz val="8"/>
        <rFont val="Times New Roman"/>
        <family val="1"/>
      </rPr>
      <t xml:space="preserve"> Комунальна організація</t>
    </r>
    <r>
      <rPr>
        <b/>
        <sz val="8"/>
        <rFont val="Times New Roman"/>
        <family val="1"/>
      </rPr>
      <t xml:space="preserve">       </t>
    </r>
  </si>
  <si>
    <t>за рік 2013 р.</t>
  </si>
  <si>
    <t xml:space="preserve">     09 січня 2013</t>
  </si>
  <si>
    <t xml:space="preserve">Оплата праці </t>
  </si>
  <si>
    <t>Нарахування на оплату праці</t>
  </si>
  <si>
    <t xml:space="preserve">Використання  товарів і   послуг </t>
  </si>
  <si>
    <t>Предмети, мат-ли, обладн.та інвентар</t>
  </si>
  <si>
    <t>Видатки та заходи спеціального призначення</t>
  </si>
  <si>
    <t>Дослідження і розробки,окремі заходи розвидку по реалізації державних (регіональних) програм</t>
  </si>
  <si>
    <t>Окремі заходи  по реалізації державних (регіональних) програм,не віднесені до заходів розвитку</t>
  </si>
  <si>
    <t>Обслуговування боргових зобовьязень</t>
  </si>
  <si>
    <t>Обслуговування внутрішніх боргових зобовьязень</t>
  </si>
  <si>
    <t>Обслуговування  зовнішніх боргових зобовьязень</t>
  </si>
  <si>
    <t>Поточні трансферти</t>
  </si>
  <si>
    <t>Поточні трансферти урядам іноземних держав та міжнародним організаціям</t>
  </si>
  <si>
    <t>Соціальне забеспечення</t>
  </si>
  <si>
    <t>Інші виплати населенню</t>
  </si>
  <si>
    <t>Інші поточні видатки</t>
  </si>
  <si>
    <t xml:space="preserve"> Капіталне будівництво (придбання) житла</t>
  </si>
  <si>
    <t xml:space="preserve"> Капіталне будівництво (придбання) інших обєктів</t>
  </si>
  <si>
    <t>Капітальний ремонт житлового фонду(приміщень)</t>
  </si>
  <si>
    <t>Реконструкція житлового фонду(приміщень)</t>
  </si>
  <si>
    <t>Реконструкція та реставрація інших об'єктів</t>
  </si>
  <si>
    <t>Придбання землі та нематеріальних активів</t>
  </si>
  <si>
    <t>Капітальні трансферти урядам іноземних держав та міжнародним організаціям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</si>
  <si>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</si>
  <si>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</si>
  <si>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</si>
  <si>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</si>
  <si>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</si>
  <si>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</si>
  <si>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</si>
  <si>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</si>
  <si>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</si>
  <si>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 xml:space="preserve"> </t>
  </si>
  <si>
    <t>-----------------------------</t>
  </si>
  <si>
    <t>Код та назва типової відомчої класифікації видатків та кредитування місцевих бюджетів________________________________________</t>
  </si>
  <si>
    <t>Оплата праці і нарахування на заробітну плату</t>
  </si>
  <si>
    <t>Грошове забеспечення військовослужбовців</t>
  </si>
  <si>
    <t>Дослідження і розробки, окремі заходи  по реалізації державних (регіональних) програм</t>
  </si>
  <si>
    <t>2014 р.</t>
  </si>
  <si>
    <t>за третій квартал 2013 р.</t>
  </si>
  <si>
    <t>за  І квартал</t>
  </si>
  <si>
    <t>2017 р.</t>
  </si>
  <si>
    <t>півріччя</t>
  </si>
  <si>
    <t>Надання середньої загальної освіти загальноосвітніми навчальними закладами</t>
  </si>
  <si>
    <t>Інші культурно-освітні заклади та заходи</t>
  </si>
  <si>
    <t>інші освітні програми</t>
  </si>
  <si>
    <t>на 01.11.2017</t>
  </si>
  <si>
    <t>О.Г.Шепель</t>
  </si>
  <si>
    <t>на 01.11.2017 р.</t>
  </si>
  <si>
    <t>на 01.11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</si>
</sst>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г_р_н_._-;\-* #,##0.00\ _г_р_н_._-;_-* &quot;-&quot;??\ _г_р_н_._-;_-@_-"/>
    <numFmt numFmtId="165" formatCode="_(* #,##0_);_(* \(#,##0\);_(* &quot;-&quot;_);_(@_)"/>
    <numFmt numFmtId="166" formatCode="_(* #,##0.00_);_(* \(#,##0.00\);_(* &quot;-&quot;??_);_(@_)"/>
    <numFmt numFmtId="167" formatCode="0.00_);\(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i/>
      <sz val="9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9"/>
      <name val="Times New Roman"/>
      <family val="0"/>
    </font>
    <font>
      <i/>
      <sz val="8"/>
      <name val="Times New Roman"/>
      <family val="0"/>
    </font>
    <font>
      <u val="single"/>
      <sz val="8"/>
      <name val="Times New Roman"/>
      <family val="0"/>
    </font>
    <font>
      <sz val="7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b/>
      <sz val="9"/>
      <name val="Arial"/>
      <family val="0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double"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8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 indent="12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vertical="top" inden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 indent="1"/>
      <protection/>
    </xf>
    <xf numFmtId="0" fontId="5" fillId="0" borderId="10" xfId="0" applyNumberFormat="1" applyFont="1" applyFill="1" applyBorder="1" applyAlignment="1" applyProtection="1">
      <alignment horizontal="left" vertical="top" indent="2"/>
      <protection/>
    </xf>
    <xf numFmtId="0" fontId="5" fillId="0" borderId="10" xfId="0" applyNumberFormat="1" applyFont="1" applyFill="1" applyBorder="1" applyAlignment="1" applyProtection="1">
      <alignment horizontal="left" vertical="top" indent="3"/>
      <protection/>
    </xf>
    <xf numFmtId="0" fontId="8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left" vertical="top" indent="1"/>
      <protection/>
    </xf>
    <xf numFmtId="0" fontId="7" fillId="0" borderId="10" xfId="0" applyNumberFormat="1" applyFont="1" applyFill="1" applyBorder="1" applyAlignment="1" applyProtection="1">
      <alignment horizontal="left" vertical="top" indent="1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vertical="top" indent="3"/>
      <protection/>
    </xf>
    <xf numFmtId="0" fontId="5" fillId="0" borderId="10" xfId="0" applyNumberFormat="1" applyFont="1" applyFill="1" applyBorder="1" applyAlignment="1" applyProtection="1">
      <alignment horizontal="left" vertical="top" indent="2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left" vertical="top" indent="1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indent="15"/>
      <protection/>
    </xf>
    <xf numFmtId="0" fontId="6" fillId="0" borderId="10" xfId="0" applyNumberFormat="1" applyFont="1" applyFill="1" applyBorder="1" applyAlignment="1" applyProtection="1">
      <alignment horizontal="left" vertical="top" indent="2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6" fillId="0" borderId="10" xfId="0" applyNumberFormat="1" applyFont="1" applyFill="1" applyBorder="1" applyAlignment="1" applyProtection="1">
      <alignment horizontal="left" vertical="top" indent="3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 indent="1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left" vertical="top" indent="3"/>
      <protection/>
    </xf>
    <xf numFmtId="0" fontId="5" fillId="0" borderId="11" xfId="0" applyNumberFormat="1" applyFont="1" applyFill="1" applyBorder="1" applyAlignment="1" applyProtection="1">
      <alignment horizontal="left" vertical="top" indent="2"/>
      <protection/>
    </xf>
    <xf numFmtId="0" fontId="5" fillId="0" borderId="12" xfId="0" applyNumberFormat="1" applyFont="1" applyFill="1" applyBorder="1" applyAlignment="1" applyProtection="1">
      <alignment horizontal="left" vertical="top" inden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indent="12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10" borderId="10" xfId="0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49" fontId="11" fillId="0" borderId="17" xfId="0" applyNumberFormat="1" applyFont="1" applyFill="1" applyBorder="1" applyAlignment="1" applyProtection="1">
      <alignment vertical="top"/>
      <protection/>
    </xf>
    <xf numFmtId="0" fontId="15" fillId="0" borderId="13" xfId="0" applyFont="1" applyBorder="1" applyAlignment="1">
      <alignment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13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indent="3"/>
      <protection/>
    </xf>
    <xf numFmtId="0" fontId="7" fillId="0" borderId="11" xfId="0" applyNumberFormat="1" applyFont="1" applyFill="1" applyBorder="1" applyAlignment="1" applyProtection="1">
      <alignment horizontal="left" vertical="top" indent="3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18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indent="3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2" fontId="0" fillId="0" borderId="10" xfId="0" applyNumberFormat="1" applyFont="1" applyFill="1" applyBorder="1" applyAlignment="1" applyProtection="1">
      <alignment horizontal="left" vertical="top"/>
      <protection/>
    </xf>
    <xf numFmtId="2" fontId="0" fillId="0" borderId="0" xfId="0" applyNumberFormat="1" applyFont="1" applyFill="1" applyBorder="1" applyAlignment="1" applyProtection="1">
      <alignment horizontal="left" vertical="top"/>
      <protection/>
    </xf>
    <xf numFmtId="2" fontId="6" fillId="0" borderId="10" xfId="0" applyNumberFormat="1" applyFont="1" applyFill="1" applyBorder="1" applyAlignment="1" applyProtection="1">
      <alignment horizontal="left" vertical="top" indent="3"/>
      <protection/>
    </xf>
    <xf numFmtId="2" fontId="5" fillId="0" borderId="11" xfId="0" applyNumberFormat="1" applyFont="1" applyFill="1" applyBorder="1" applyAlignment="1" applyProtection="1">
      <alignment horizontal="center" vertical="top"/>
      <protection/>
    </xf>
    <xf numFmtId="2" fontId="5" fillId="0" borderId="12" xfId="0" applyNumberFormat="1" applyFont="1" applyFill="1" applyBorder="1" applyAlignment="1" applyProtection="1">
      <alignment horizontal="center" vertical="top"/>
      <protection/>
    </xf>
    <xf numFmtId="2" fontId="5" fillId="0" borderId="10" xfId="0" applyNumberFormat="1" applyFont="1" applyFill="1" applyBorder="1" applyAlignment="1" applyProtection="1">
      <alignment horizontal="center" vertical="top"/>
      <protection/>
    </xf>
    <xf numFmtId="2" fontId="5" fillId="0" borderId="10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2" fontId="6" fillId="0" borderId="12" xfId="0" applyNumberFormat="1" applyFont="1" applyFill="1" applyBorder="1" applyAlignment="1" applyProtection="1">
      <alignment horizontal="center" vertical="top"/>
      <protection/>
    </xf>
    <xf numFmtId="2" fontId="14" fillId="0" borderId="10" xfId="0" applyNumberFormat="1" applyFont="1" applyFill="1" applyBorder="1" applyAlignment="1" applyProtection="1">
      <alignment horizontal="center" vertical="top"/>
      <protection/>
    </xf>
    <xf numFmtId="2" fontId="14" fillId="0" borderId="11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2" fontId="6" fillId="0" borderId="11" xfId="0" applyNumberFormat="1" applyFont="1" applyFill="1" applyBorder="1" applyAlignment="1" applyProtection="1">
      <alignment horizontal="center" vertical="top"/>
      <protection/>
    </xf>
    <xf numFmtId="2" fontId="14" fillId="0" borderId="12" xfId="0" applyNumberFormat="1" applyFont="1" applyFill="1" applyBorder="1" applyAlignment="1" applyProtection="1">
      <alignment horizontal="center" vertical="top"/>
      <protection/>
    </xf>
    <xf numFmtId="2" fontId="21" fillId="0" borderId="12" xfId="0" applyNumberFormat="1" applyFont="1" applyFill="1" applyBorder="1" applyAlignment="1" applyProtection="1">
      <alignment horizontal="center" vertical="top"/>
      <protection/>
    </xf>
    <xf numFmtId="2" fontId="6" fillId="0" borderId="11" xfId="0" applyNumberFormat="1" applyFont="1" applyFill="1" applyBorder="1" applyAlignment="1" applyProtection="1">
      <alignment horizontal="center" vertical="top"/>
      <protection/>
    </xf>
    <xf numFmtId="2" fontId="21" fillId="0" borderId="10" xfId="0" applyNumberFormat="1" applyFont="1" applyFill="1" applyBorder="1" applyAlignment="1" applyProtection="1">
      <alignment horizontal="center" vertical="top"/>
      <protection/>
    </xf>
    <xf numFmtId="2" fontId="5" fillId="0" borderId="12" xfId="0" applyNumberFormat="1" applyFont="1" applyFill="1" applyBorder="1" applyAlignment="1" applyProtection="1">
      <alignment vertical="top"/>
      <protection/>
    </xf>
    <xf numFmtId="2" fontId="5" fillId="0" borderId="11" xfId="0" applyNumberFormat="1" applyFont="1" applyFill="1" applyBorder="1" applyAlignment="1" applyProtection="1">
      <alignment vertical="top"/>
      <protection/>
    </xf>
    <xf numFmtId="2" fontId="6" fillId="0" borderId="12" xfId="0" applyNumberFormat="1" applyFont="1" applyFill="1" applyBorder="1" applyAlignment="1" applyProtection="1">
      <alignment vertical="top"/>
      <protection/>
    </xf>
    <xf numFmtId="2" fontId="14" fillId="0" borderId="10" xfId="0" applyNumberFormat="1" applyFont="1" applyFill="1" applyBorder="1" applyAlignment="1" applyProtection="1">
      <alignment vertical="top"/>
      <protection/>
    </xf>
    <xf numFmtId="2" fontId="14" fillId="0" borderId="11" xfId="0" applyNumberFormat="1" applyFont="1" applyFill="1" applyBorder="1" applyAlignment="1" applyProtection="1">
      <alignment vertical="top"/>
      <protection/>
    </xf>
    <xf numFmtId="2" fontId="6" fillId="0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2" fontId="14" fillId="0" borderId="12" xfId="0" applyNumberFormat="1" applyFont="1" applyFill="1" applyBorder="1" applyAlignment="1" applyProtection="1">
      <alignment vertical="top"/>
      <protection/>
    </xf>
    <xf numFmtId="2" fontId="21" fillId="0" borderId="12" xfId="0" applyNumberFormat="1" applyFont="1" applyFill="1" applyBorder="1" applyAlignment="1" applyProtection="1">
      <alignment vertical="top"/>
      <protection/>
    </xf>
    <xf numFmtId="2" fontId="6" fillId="0" borderId="11" xfId="0" applyNumberFormat="1" applyFont="1" applyFill="1" applyBorder="1" applyAlignment="1" applyProtection="1">
      <alignment vertical="top"/>
      <protection/>
    </xf>
    <xf numFmtId="2" fontId="21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2" fontId="6" fillId="0" borderId="18" xfId="0" applyNumberFormat="1" applyFont="1" applyFill="1" applyBorder="1" applyAlignment="1" applyProtection="1">
      <alignment vertical="top"/>
      <protection/>
    </xf>
    <xf numFmtId="2" fontId="6" fillId="0" borderId="18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5" fillId="0" borderId="0" xfId="0" applyFont="1" applyBorder="1" applyAlignment="1">
      <alignment/>
    </xf>
    <xf numFmtId="0" fontId="13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2" fontId="0" fillId="0" borderId="10" xfId="0" applyNumberFormat="1" applyFont="1" applyFill="1" applyBorder="1" applyAlignment="1" applyProtection="1">
      <alignment horizontal="center" vertical="top"/>
      <protection/>
    </xf>
    <xf numFmtId="2" fontId="2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2" fontId="14" fillId="0" borderId="10" xfId="0" applyNumberFormat="1" applyFont="1" applyFill="1" applyBorder="1" applyAlignment="1" applyProtection="1">
      <alignment horizontal="right" vertical="top"/>
      <protection/>
    </xf>
    <xf numFmtId="2" fontId="14" fillId="0" borderId="12" xfId="0" applyNumberFormat="1" applyFont="1" applyFill="1" applyBorder="1" applyAlignment="1" applyProtection="1">
      <alignment horizontal="right" vertical="top"/>
      <protection/>
    </xf>
    <xf numFmtId="2" fontId="5" fillId="0" borderId="12" xfId="0" applyNumberFormat="1" applyFont="1" applyFill="1" applyBorder="1" applyAlignment="1" applyProtection="1">
      <alignment horizontal="right" vertical="top"/>
      <protection/>
    </xf>
    <xf numFmtId="2" fontId="13" fillId="0" borderId="10" xfId="0" applyNumberFormat="1" applyFont="1" applyFill="1" applyBorder="1" applyAlignment="1" applyProtection="1">
      <alignment horizontal="center" vertical="top"/>
      <protection/>
    </xf>
    <xf numFmtId="2" fontId="20" fillId="0" borderId="10" xfId="0" applyNumberFormat="1" applyFont="1" applyFill="1" applyBorder="1" applyAlignment="1" applyProtection="1">
      <alignment horizontal="center" vertical="top"/>
      <protection/>
    </xf>
    <xf numFmtId="2" fontId="13" fillId="0" borderId="10" xfId="0" applyNumberFormat="1" applyFont="1" applyFill="1" applyBorder="1" applyAlignment="1" applyProtection="1">
      <alignment horizontal="center" vertical="top"/>
      <protection/>
    </xf>
    <xf numFmtId="2" fontId="5" fillId="0" borderId="10" xfId="0" applyNumberFormat="1" applyFont="1" applyFill="1" applyBorder="1" applyAlignment="1" applyProtection="1">
      <alignment horizontal="left" vertical="top" indent="2"/>
      <protection/>
    </xf>
    <xf numFmtId="2" fontId="5" fillId="0" borderId="10" xfId="0" applyNumberFormat="1" applyFont="1" applyFill="1" applyBorder="1" applyAlignment="1" applyProtection="1">
      <alignment horizontal="left" vertical="top" indent="3"/>
      <protection/>
    </xf>
    <xf numFmtId="2" fontId="7" fillId="0" borderId="10" xfId="0" applyNumberFormat="1" applyFont="1" applyFill="1" applyBorder="1" applyAlignment="1" applyProtection="1">
      <alignment horizontal="left" vertical="top" indent="3"/>
      <protection/>
    </xf>
    <xf numFmtId="0" fontId="6" fillId="0" borderId="12" xfId="0" applyNumberFormat="1" applyFont="1" applyFill="1" applyBorder="1" applyAlignment="1" applyProtection="1">
      <alignment horizontal="left" vertical="top" indent="15"/>
      <protection/>
    </xf>
    <xf numFmtId="0" fontId="6" fillId="0" borderId="12" xfId="0" applyNumberFormat="1" applyFont="1" applyFill="1" applyBorder="1" applyAlignment="1" applyProtection="1">
      <alignment horizontal="left" vertical="top" indent="2"/>
      <protection/>
    </xf>
    <xf numFmtId="0" fontId="6" fillId="0" borderId="12" xfId="0" applyNumberFormat="1" applyFont="1" applyFill="1" applyBorder="1" applyAlignment="1" applyProtection="1">
      <alignment horizontal="left" vertical="top" indent="1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21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2" fontId="6" fillId="0" borderId="0" xfId="0" applyNumberFormat="1" applyFont="1" applyFill="1" applyBorder="1" applyAlignment="1" applyProtection="1">
      <alignment vertical="top"/>
      <protection/>
    </xf>
    <xf numFmtId="2" fontId="14" fillId="0" borderId="18" xfId="0" applyNumberFormat="1" applyFont="1" applyFill="1" applyBorder="1" applyAlignment="1" applyProtection="1">
      <alignment vertical="top"/>
      <protection/>
    </xf>
    <xf numFmtId="2" fontId="21" fillId="0" borderId="18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 indent="15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vertical="top"/>
      <protection/>
    </xf>
    <xf numFmtId="2" fontId="5" fillId="0" borderId="11" xfId="0" applyNumberFormat="1" applyFont="1" applyFill="1" applyBorder="1" applyAlignment="1" applyProtection="1">
      <alignment horizontal="right" vertical="top"/>
      <protection/>
    </xf>
    <xf numFmtId="2" fontId="5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right" vertical="top" indent="3"/>
      <protection/>
    </xf>
    <xf numFmtId="0" fontId="6" fillId="0" borderId="10" xfId="0" applyNumberFormat="1" applyFont="1" applyFill="1" applyBorder="1" applyAlignment="1" applyProtection="1">
      <alignment horizontal="right" vertical="top" indent="2"/>
      <protection/>
    </xf>
    <xf numFmtId="2" fontId="5" fillId="0" borderId="10" xfId="0" applyNumberFormat="1" applyFont="1" applyFill="1" applyBorder="1" applyAlignment="1" applyProtection="1">
      <alignment horizontal="right" vertical="top"/>
      <protection/>
    </xf>
    <xf numFmtId="2" fontId="6" fillId="0" borderId="10" xfId="0" applyNumberFormat="1" applyFont="1" applyFill="1" applyBorder="1" applyAlignment="1" applyProtection="1">
      <alignment horizontal="right" vertical="top"/>
      <protection/>
    </xf>
    <xf numFmtId="2" fontId="14" fillId="0" borderId="0" xfId="0" applyNumberFormat="1" applyFont="1" applyFill="1" applyBorder="1" applyAlignment="1" applyProtection="1">
      <alignment horizontal="right"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/>
    </xf>
    <xf numFmtId="49" fontId="11" fillId="0" borderId="1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0" fontId="14" fillId="0" borderId="14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2" fontId="14" fillId="0" borderId="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2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2" fontId="5" fillId="0" borderId="16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2"/>
      <protection/>
    </xf>
    <xf numFmtId="2" fontId="21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 indent="2"/>
      <protection/>
    </xf>
    <xf numFmtId="0" fontId="5" fillId="0" borderId="0" xfId="0" applyNumberFormat="1" applyFont="1" applyFill="1" applyBorder="1" applyAlignment="1" applyProtection="1">
      <alignment horizontal="left" vertical="top" indent="3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indent="3"/>
      <protection/>
    </xf>
    <xf numFmtId="43" fontId="14" fillId="0" borderId="10" xfId="0" applyNumberFormat="1" applyFont="1" applyFill="1" applyBorder="1" applyAlignment="1" applyProtection="1">
      <alignment horizontal="right" vertical="top"/>
      <protection/>
    </xf>
    <xf numFmtId="43" fontId="5" fillId="0" borderId="12" xfId="0" applyNumberFormat="1" applyFont="1" applyFill="1" applyBorder="1" applyAlignment="1" applyProtection="1">
      <alignment horizontal="right" vertical="top"/>
      <protection/>
    </xf>
    <xf numFmtId="43" fontId="0" fillId="0" borderId="12" xfId="0" applyNumberFormat="1" applyFill="1" applyBorder="1" applyAlignment="1" applyProtection="1">
      <alignment horizontal="center" vertical="top"/>
      <protection/>
    </xf>
    <xf numFmtId="43" fontId="5" fillId="0" borderId="12" xfId="0" applyNumberFormat="1" applyFont="1" applyFill="1" applyBorder="1" applyAlignment="1" applyProtection="1">
      <alignment horizontal="center" vertical="top"/>
      <protection/>
    </xf>
    <xf numFmtId="43" fontId="14" fillId="0" borderId="1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43" fontId="5" fillId="0" borderId="12" xfId="0" applyNumberFormat="1" applyFont="1" applyFill="1" applyBorder="1" applyAlignment="1" applyProtection="1">
      <alignment vertical="top"/>
      <protection/>
    </xf>
    <xf numFmtId="43" fontId="14" fillId="0" borderId="0" xfId="0" applyNumberFormat="1" applyFont="1" applyFill="1" applyBorder="1" applyAlignment="1" applyProtection="1">
      <alignment horizontal="right" vertical="top"/>
      <protection/>
    </xf>
    <xf numFmtId="43" fontId="14" fillId="0" borderId="0" xfId="0" applyNumberFormat="1" applyFont="1" applyFill="1" applyBorder="1" applyAlignment="1" applyProtection="1">
      <alignment horizontal="center" vertical="top"/>
      <protection/>
    </xf>
    <xf numFmtId="43" fontId="14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49" fontId="7" fillId="0" borderId="12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23" fillId="0" borderId="10" xfId="0" applyNumberFormat="1" applyFont="1" applyFill="1" applyBorder="1" applyAlignment="1" applyProtection="1">
      <alignment horizontal="center" vertical="top"/>
      <protection/>
    </xf>
    <xf numFmtId="0" fontId="2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166" fontId="5" fillId="0" borderId="12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left"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166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indent="3"/>
      <protection/>
    </xf>
    <xf numFmtId="0" fontId="6" fillId="0" borderId="0" xfId="0" applyNumberFormat="1" applyFont="1" applyFill="1" applyBorder="1" applyAlignment="1" applyProtection="1">
      <alignment horizontal="left" vertical="top" indent="2"/>
      <protection/>
    </xf>
    <xf numFmtId="39" fontId="5" fillId="0" borderId="12" xfId="0" applyNumberFormat="1" applyFont="1" applyFill="1" applyBorder="1" applyAlignment="1" applyProtection="1">
      <alignment horizontal="center" vertical="top"/>
      <protection/>
    </xf>
    <xf numFmtId="166" fontId="5" fillId="0" borderId="12" xfId="0" applyNumberFormat="1" applyFont="1" applyFill="1" applyBorder="1" applyAlignment="1" applyProtection="1">
      <alignment vertical="top"/>
      <protection/>
    </xf>
    <xf numFmtId="165" fontId="5" fillId="0" borderId="12" xfId="0" applyNumberFormat="1" applyFont="1" applyFill="1" applyBorder="1" applyAlignment="1" applyProtection="1">
      <alignment vertical="top"/>
      <protection/>
    </xf>
    <xf numFmtId="166" fontId="14" fillId="0" borderId="10" xfId="0" applyNumberFormat="1" applyFont="1" applyFill="1" applyBorder="1" applyAlignment="1" applyProtection="1">
      <alignment horizontal="right" vertical="top"/>
      <protection/>
    </xf>
    <xf numFmtId="167" fontId="14" fillId="0" borderId="10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Border="1" applyAlignment="1" applyProtection="1" quotePrefix="1">
      <alignment vertical="top"/>
      <protection/>
    </xf>
    <xf numFmtId="167" fontId="5" fillId="0" borderId="12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left" vertical="top" indent="15"/>
      <protection/>
    </xf>
    <xf numFmtId="0" fontId="5" fillId="0" borderId="10" xfId="0" applyNumberFormat="1" applyFont="1" applyFill="1" applyBorder="1" applyAlignment="1" applyProtection="1">
      <alignment horizontal="left" vertical="top" indent="3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165" fontId="5" fillId="0" borderId="12" xfId="0" applyNumberFormat="1" applyFont="1" applyFill="1" applyBorder="1" applyAlignment="1" applyProtection="1">
      <alignment horizontal="right" vertical="top"/>
      <protection/>
    </xf>
    <xf numFmtId="2" fontId="5" fillId="0" borderId="12" xfId="0" applyNumberFormat="1" applyFont="1" applyFill="1" applyBorder="1" applyAlignment="1" applyProtection="1">
      <alignment vertical="top"/>
      <protection/>
    </xf>
    <xf numFmtId="166" fontId="14" fillId="0" borderId="10" xfId="0" applyNumberFormat="1" applyFont="1" applyFill="1" applyBorder="1" applyAlignment="1" applyProtection="1">
      <alignment horizontal="center" vertical="top"/>
      <protection/>
    </xf>
    <xf numFmtId="43" fontId="14" fillId="0" borderId="10" xfId="0" applyNumberFormat="1" applyFont="1" applyFill="1" applyBorder="1" applyAlignment="1" applyProtection="1">
      <alignment horizontal="left" vertical="top"/>
      <protection/>
    </xf>
    <xf numFmtId="164" fontId="14" fillId="0" borderId="1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left" vertical="top" indent="11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164" fontId="14" fillId="0" borderId="10" xfId="0" applyNumberFormat="1" applyFont="1" applyFill="1" applyBorder="1" applyAlignment="1" applyProtection="1">
      <alignment horizontal="center" vertical="top"/>
      <protection/>
    </xf>
    <xf numFmtId="164" fontId="5" fillId="0" borderId="12" xfId="0" applyNumberFormat="1" applyFont="1" applyFill="1" applyBorder="1" applyAlignment="1" applyProtection="1">
      <alignment vertical="top"/>
      <protection/>
    </xf>
    <xf numFmtId="164" fontId="5" fillId="0" borderId="12" xfId="0" applyNumberFormat="1" applyFont="1" applyFill="1" applyBorder="1" applyAlignment="1" applyProtection="1">
      <alignment horizontal="center" vertical="top"/>
      <protection/>
    </xf>
    <xf numFmtId="14" fontId="10" fillId="0" borderId="0" xfId="0" applyNumberFormat="1" applyFont="1" applyFill="1" applyBorder="1" applyAlignment="1" applyProtection="1">
      <alignment vertical="top"/>
      <protection/>
    </xf>
    <xf numFmtId="14" fontId="0" fillId="0" borderId="0" xfId="0" applyNumberFormat="1" applyFont="1" applyFill="1" applyBorder="1" applyAlignment="1" applyProtection="1">
      <alignment vertical="top"/>
      <protection/>
    </xf>
    <xf numFmtId="14" fontId="0" fillId="0" borderId="0" xfId="0" applyNumberFormat="1" applyFont="1" applyFill="1" applyBorder="1" applyAlignment="1" applyProtection="1">
      <alignment vertical="top"/>
      <protection/>
    </xf>
    <xf numFmtId="14" fontId="0" fillId="0" borderId="0" xfId="0" applyNumberForma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5" fillId="0" borderId="13" xfId="0" applyFont="1" applyBorder="1" applyAlignment="1">
      <alignment/>
    </xf>
    <xf numFmtId="0" fontId="0" fillId="0" borderId="13" xfId="0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11" fillId="0" borderId="19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22" sqref="J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B94" sqref="B94"/>
    </sheetView>
  </sheetViews>
  <sheetFormatPr defaultColWidth="9.140625" defaultRowHeight="12.75"/>
  <cols>
    <col min="1" max="1" width="56.140625" style="0" customWidth="1"/>
    <col min="2" max="2" width="6.421875" style="0" customWidth="1"/>
    <col min="3" max="3" width="7.28125" style="0" customWidth="1"/>
    <col min="10" max="10" width="13.7109375" style="0" customWidth="1"/>
  </cols>
  <sheetData>
    <row r="1" ht="15">
      <c r="G1" s="1" t="s">
        <v>164</v>
      </c>
    </row>
    <row r="2" ht="12.75">
      <c r="E2" s="29" t="s">
        <v>165</v>
      </c>
    </row>
    <row r="3" ht="12.75">
      <c r="E3" s="2" t="s">
        <v>166</v>
      </c>
    </row>
    <row r="4" ht="12.75">
      <c r="E4" s="2" t="s">
        <v>167</v>
      </c>
    </row>
    <row r="5" spans="1:9" ht="15.75">
      <c r="A5" s="275" t="s">
        <v>3</v>
      </c>
      <c r="B5" s="275"/>
      <c r="C5" s="275"/>
      <c r="D5" s="275"/>
      <c r="I5" t="s">
        <v>100</v>
      </c>
    </row>
    <row r="6" spans="1:10" ht="12.75">
      <c r="A6" s="276" t="s">
        <v>98</v>
      </c>
      <c r="B6" s="276"/>
      <c r="C6" s="276"/>
      <c r="D6" s="276"/>
      <c r="E6" s="276"/>
      <c r="F6" s="276"/>
      <c r="G6" s="277"/>
      <c r="H6" s="280"/>
      <c r="I6" s="189"/>
      <c r="J6" s="30"/>
    </row>
    <row r="7" spans="1:11" ht="12.75">
      <c r="A7" s="279" t="s">
        <v>168</v>
      </c>
      <c r="B7" s="279"/>
      <c r="C7" s="279"/>
      <c r="D7" s="279"/>
      <c r="E7" s="30"/>
      <c r="F7" s="30"/>
      <c r="G7" s="30"/>
      <c r="H7" s="277"/>
      <c r="I7" s="277"/>
      <c r="J7" s="189"/>
      <c r="K7" s="30"/>
    </row>
    <row r="8" spans="1:11" ht="12.75">
      <c r="A8" s="31" t="s">
        <v>121</v>
      </c>
      <c r="B8" s="30"/>
      <c r="C8" s="30"/>
      <c r="D8" s="30"/>
      <c r="E8" s="30"/>
      <c r="F8" s="30"/>
      <c r="G8" s="30"/>
      <c r="H8" s="277" t="s">
        <v>6</v>
      </c>
      <c r="I8" s="277"/>
      <c r="J8" s="187" t="s">
        <v>123</v>
      </c>
      <c r="K8" s="30"/>
    </row>
    <row r="9" spans="1:11" ht="12.75">
      <c r="A9" s="31" t="s">
        <v>136</v>
      </c>
      <c r="B9" s="30"/>
      <c r="C9" s="30"/>
      <c r="D9" s="30"/>
      <c r="E9" s="30"/>
      <c r="F9" s="30"/>
      <c r="G9" s="30"/>
      <c r="H9" s="277" t="s">
        <v>7</v>
      </c>
      <c r="I9" s="277"/>
      <c r="J9" s="187" t="s">
        <v>124</v>
      </c>
      <c r="K9" s="30"/>
    </row>
    <row r="10" spans="1:11" ht="12.75">
      <c r="A10" s="31" t="s">
        <v>162</v>
      </c>
      <c r="B10" s="30"/>
      <c r="C10" s="30"/>
      <c r="D10" s="30"/>
      <c r="E10" s="30"/>
      <c r="F10" s="30"/>
      <c r="G10" s="30"/>
      <c r="H10" s="277" t="s">
        <v>157</v>
      </c>
      <c r="I10" s="277"/>
      <c r="J10" s="187" t="s">
        <v>160</v>
      </c>
      <c r="K10" s="30"/>
    </row>
    <row r="11" spans="1:11" ht="12.75">
      <c r="A11" s="31" t="s">
        <v>131</v>
      </c>
      <c r="B11" s="30"/>
      <c r="C11" s="30"/>
      <c r="D11" s="30"/>
      <c r="E11" s="30"/>
      <c r="F11" s="30"/>
      <c r="G11" s="30"/>
      <c r="H11" s="277"/>
      <c r="I11" s="277"/>
      <c r="J11" s="189"/>
      <c r="K11" s="30"/>
    </row>
    <row r="12" spans="1:11" ht="12.75">
      <c r="A12" s="31" t="s">
        <v>103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2.75">
      <c r="A13" s="31" t="s">
        <v>141</v>
      </c>
      <c r="B13" s="30">
        <v>10</v>
      </c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2.75">
      <c r="A14" s="31" t="s">
        <v>105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ht="12.75">
      <c r="A15" s="3" t="s">
        <v>4</v>
      </c>
    </row>
    <row r="16" ht="12.75">
      <c r="A16" s="3" t="s">
        <v>99</v>
      </c>
    </row>
    <row r="17" spans="1:10" ht="60.75" thickBot="1">
      <c r="A17" s="56" t="s">
        <v>10</v>
      </c>
      <c r="B17" s="57" t="s">
        <v>11</v>
      </c>
      <c r="C17" s="57" t="s">
        <v>12</v>
      </c>
      <c r="D17" s="57" t="s">
        <v>14</v>
      </c>
      <c r="E17" s="57" t="s">
        <v>14</v>
      </c>
      <c r="F17" s="57" t="s">
        <v>15</v>
      </c>
      <c r="G17" s="57" t="s">
        <v>16</v>
      </c>
      <c r="H17" s="57" t="s">
        <v>146</v>
      </c>
      <c r="I17" s="57" t="s">
        <v>147</v>
      </c>
      <c r="J17" s="57" t="s">
        <v>148</v>
      </c>
    </row>
    <row r="18" spans="1:10" ht="14.25" thickBot="1" thickTop="1">
      <c r="A18" s="62">
        <v>1</v>
      </c>
      <c r="B18" s="63">
        <v>2</v>
      </c>
      <c r="C18" s="63">
        <v>3</v>
      </c>
      <c r="D18" s="63">
        <v>4</v>
      </c>
      <c r="E18" s="64">
        <v>5</v>
      </c>
      <c r="F18" s="63">
        <v>6</v>
      </c>
      <c r="G18" s="63">
        <v>7</v>
      </c>
      <c r="H18" s="63">
        <v>8</v>
      </c>
      <c r="I18" s="63">
        <v>9</v>
      </c>
      <c r="J18" s="63">
        <v>10</v>
      </c>
    </row>
    <row r="19" spans="1:10" ht="13.5" thickTop="1">
      <c r="A19" s="58" t="s">
        <v>20</v>
      </c>
      <c r="B19" s="59" t="s">
        <v>21</v>
      </c>
      <c r="C19" s="60">
        <v>10</v>
      </c>
      <c r="D19" s="55"/>
      <c r="E19" s="61"/>
      <c r="F19" s="55"/>
      <c r="G19" s="55"/>
      <c r="H19" s="55"/>
      <c r="I19" s="81" t="s">
        <v>21</v>
      </c>
      <c r="J19" s="88"/>
    </row>
    <row r="20" spans="1:10" ht="12.75">
      <c r="A20" s="7" t="s">
        <v>22</v>
      </c>
      <c r="B20" s="5">
        <v>1000</v>
      </c>
      <c r="C20" s="5">
        <v>20</v>
      </c>
      <c r="D20" s="6"/>
      <c r="E20" s="6"/>
      <c r="F20" s="6"/>
      <c r="G20" s="6"/>
      <c r="H20" s="6"/>
      <c r="I20" s="81" t="s">
        <v>21</v>
      </c>
      <c r="J20" s="88"/>
    </row>
    <row r="21" spans="1:10" ht="12.75">
      <c r="A21" s="8" t="s">
        <v>23</v>
      </c>
      <c r="B21" s="5">
        <v>1100</v>
      </c>
      <c r="C21" s="5">
        <v>30</v>
      </c>
      <c r="D21" s="6"/>
      <c r="E21" s="6"/>
      <c r="F21" s="6"/>
      <c r="G21" s="6"/>
      <c r="H21" s="6"/>
      <c r="I21" s="81" t="s">
        <v>21</v>
      </c>
      <c r="J21" s="88"/>
    </row>
    <row r="22" spans="1:10" ht="12.75">
      <c r="A22" s="9" t="s">
        <v>24</v>
      </c>
      <c r="B22" s="10">
        <v>1110</v>
      </c>
      <c r="C22" s="10">
        <v>40</v>
      </c>
      <c r="D22" s="6"/>
      <c r="E22" s="6"/>
      <c r="F22" s="6"/>
      <c r="G22" s="6"/>
      <c r="H22" s="6"/>
      <c r="I22" s="81" t="s">
        <v>21</v>
      </c>
      <c r="J22" s="88"/>
    </row>
    <row r="23" spans="1:10" ht="12.75">
      <c r="A23" s="11" t="s">
        <v>25</v>
      </c>
      <c r="B23" s="4">
        <v>1111</v>
      </c>
      <c r="C23" s="4">
        <v>50</v>
      </c>
      <c r="D23" s="6"/>
      <c r="E23" s="6"/>
      <c r="F23" s="6"/>
      <c r="G23" s="6"/>
      <c r="H23" s="6"/>
      <c r="I23" s="81" t="s">
        <v>21</v>
      </c>
      <c r="J23" s="88"/>
    </row>
    <row r="24" spans="1:10" ht="12.75">
      <c r="A24" s="11" t="s">
        <v>26</v>
      </c>
      <c r="B24" s="4">
        <v>1112</v>
      </c>
      <c r="C24" s="4">
        <v>60</v>
      </c>
      <c r="D24" s="6"/>
      <c r="E24" s="6"/>
      <c r="F24" s="6"/>
      <c r="G24" s="6"/>
      <c r="H24" s="6"/>
      <c r="I24" s="81" t="s">
        <v>21</v>
      </c>
      <c r="J24" s="88"/>
    </row>
    <row r="25" spans="1:10" ht="12.75">
      <c r="A25" s="9" t="s">
        <v>27</v>
      </c>
      <c r="B25" s="12">
        <v>1120</v>
      </c>
      <c r="C25" s="12">
        <v>70</v>
      </c>
      <c r="D25" s="6"/>
      <c r="E25" s="6"/>
      <c r="F25" s="6"/>
      <c r="G25" s="6"/>
      <c r="H25" s="6"/>
      <c r="I25" s="81" t="s">
        <v>21</v>
      </c>
      <c r="J25" s="88"/>
    </row>
    <row r="26" spans="1:10" ht="22.5">
      <c r="A26" s="13" t="s">
        <v>28</v>
      </c>
      <c r="B26" s="10">
        <v>1130</v>
      </c>
      <c r="C26" s="10">
        <v>80</v>
      </c>
      <c r="D26" s="6"/>
      <c r="E26" s="6"/>
      <c r="F26" s="6"/>
      <c r="G26" s="6"/>
      <c r="H26" s="6"/>
      <c r="I26" s="81" t="s">
        <v>21</v>
      </c>
      <c r="J26" s="88"/>
    </row>
    <row r="27" spans="1:10" ht="12.75">
      <c r="A27" s="11" t="s">
        <v>29</v>
      </c>
      <c r="B27" s="4">
        <v>1131</v>
      </c>
      <c r="C27" s="4">
        <v>90</v>
      </c>
      <c r="D27" s="6"/>
      <c r="E27" s="6"/>
      <c r="F27" s="6"/>
      <c r="G27" s="6"/>
      <c r="H27" s="6"/>
      <c r="I27" s="81" t="s">
        <v>21</v>
      </c>
      <c r="J27" s="88"/>
    </row>
    <row r="28" spans="1:10" ht="12.75">
      <c r="A28" s="11" t="s">
        <v>30</v>
      </c>
      <c r="B28" s="4">
        <v>1132</v>
      </c>
      <c r="C28" s="4">
        <v>100</v>
      </c>
      <c r="D28" s="6"/>
      <c r="E28" s="6"/>
      <c r="F28" s="6"/>
      <c r="G28" s="6"/>
      <c r="H28" s="6"/>
      <c r="I28" s="81" t="s">
        <v>21</v>
      </c>
      <c r="J28" s="88"/>
    </row>
    <row r="29" spans="1:10" ht="12.75">
      <c r="A29" s="11" t="s">
        <v>31</v>
      </c>
      <c r="B29" s="4">
        <v>1133</v>
      </c>
      <c r="C29" s="4" t="s">
        <v>32</v>
      </c>
      <c r="D29" s="6"/>
      <c r="E29" s="6"/>
      <c r="F29" s="6"/>
      <c r="G29" s="6"/>
      <c r="H29" s="6"/>
      <c r="I29" s="81" t="s">
        <v>21</v>
      </c>
      <c r="J29" s="88"/>
    </row>
    <row r="30" spans="1:10" ht="12.75">
      <c r="A30" s="11" t="s">
        <v>33</v>
      </c>
      <c r="B30" s="4">
        <v>1134</v>
      </c>
      <c r="C30" s="4">
        <v>120</v>
      </c>
      <c r="D30" s="6"/>
      <c r="E30" s="6"/>
      <c r="F30" s="6"/>
      <c r="G30" s="6"/>
      <c r="H30" s="6"/>
      <c r="I30" s="81" t="s">
        <v>21</v>
      </c>
      <c r="J30" s="88"/>
    </row>
    <row r="31" spans="1:10" ht="12.75">
      <c r="A31" s="11" t="s">
        <v>34</v>
      </c>
      <c r="B31" s="4">
        <v>1135</v>
      </c>
      <c r="C31" s="4">
        <v>130</v>
      </c>
      <c r="D31" s="6"/>
      <c r="E31" s="6"/>
      <c r="F31" s="6"/>
      <c r="G31" s="6"/>
      <c r="H31" s="6"/>
      <c r="I31" s="81" t="s">
        <v>21</v>
      </c>
      <c r="J31" s="88"/>
    </row>
    <row r="32" spans="1:10" ht="12.75">
      <c r="A32" s="33" t="s">
        <v>35</v>
      </c>
      <c r="B32" s="34">
        <v>1136</v>
      </c>
      <c r="C32" s="34">
        <v>140</v>
      </c>
      <c r="D32" s="35"/>
      <c r="E32" s="35"/>
      <c r="F32" s="35"/>
      <c r="G32" s="6"/>
      <c r="H32" s="35"/>
      <c r="I32" s="81" t="s">
        <v>21</v>
      </c>
      <c r="J32" s="89"/>
    </row>
    <row r="33" spans="1:10" ht="22.5">
      <c r="A33" s="14" t="s">
        <v>36</v>
      </c>
      <c r="B33" s="4">
        <v>1137</v>
      </c>
      <c r="C33" s="4">
        <v>150</v>
      </c>
      <c r="D33" s="6"/>
      <c r="E33" s="6"/>
      <c r="F33" s="6"/>
      <c r="G33" s="6"/>
      <c r="H33" s="6"/>
      <c r="I33" s="82" t="s">
        <v>21</v>
      </c>
      <c r="J33" s="90"/>
    </row>
    <row r="34" spans="1:10" ht="12.75">
      <c r="A34" s="45"/>
      <c r="B34" s="46"/>
      <c r="C34" s="46"/>
      <c r="D34" s="47"/>
      <c r="E34" s="47"/>
      <c r="F34" s="47"/>
      <c r="G34" s="47"/>
      <c r="H34" s="47"/>
      <c r="I34" s="47"/>
      <c r="J34" s="47"/>
    </row>
    <row r="35" ht="12.75">
      <c r="A35" s="32" t="s">
        <v>37</v>
      </c>
    </row>
    <row r="36" spans="1:10" ht="12.75">
      <c r="A36" s="37">
        <v>1</v>
      </c>
      <c r="B36" s="38">
        <v>2</v>
      </c>
      <c r="C36" s="39">
        <v>3</v>
      </c>
      <c r="D36" s="40">
        <v>4</v>
      </c>
      <c r="E36" s="40">
        <v>5</v>
      </c>
      <c r="F36" s="40">
        <v>6</v>
      </c>
      <c r="G36" s="40">
        <v>7</v>
      </c>
      <c r="H36" s="38">
        <v>8</v>
      </c>
      <c r="I36" s="38">
        <v>9</v>
      </c>
      <c r="J36" s="40">
        <v>10</v>
      </c>
    </row>
    <row r="37" spans="1:10" ht="12.75">
      <c r="A37" s="11" t="s">
        <v>38</v>
      </c>
      <c r="B37" s="11">
        <v>1138</v>
      </c>
      <c r="C37" s="4">
        <v>160</v>
      </c>
      <c r="D37" s="16"/>
      <c r="E37" s="16"/>
      <c r="F37" s="16"/>
      <c r="G37" s="6"/>
      <c r="H37" s="15"/>
      <c r="I37" s="81" t="s">
        <v>21</v>
      </c>
      <c r="J37" s="86"/>
    </row>
    <row r="38" spans="1:10" ht="12.75">
      <c r="A38" s="11" t="s">
        <v>39</v>
      </c>
      <c r="B38" s="11">
        <v>1139</v>
      </c>
      <c r="C38" s="4">
        <v>170</v>
      </c>
      <c r="D38" s="6"/>
      <c r="E38" s="6"/>
      <c r="F38" s="6"/>
      <c r="G38" s="6"/>
      <c r="H38" s="6"/>
      <c r="I38" s="81" t="s">
        <v>21</v>
      </c>
      <c r="J38" s="86"/>
    </row>
    <row r="39" spans="1:10" ht="12.75">
      <c r="A39" s="9" t="s">
        <v>40</v>
      </c>
      <c r="B39" s="17">
        <v>1140</v>
      </c>
      <c r="C39" s="12">
        <v>180</v>
      </c>
      <c r="D39" s="6"/>
      <c r="E39" s="6"/>
      <c r="F39" s="6"/>
      <c r="G39" s="6"/>
      <c r="H39" s="6"/>
      <c r="I39" s="81" t="s">
        <v>21</v>
      </c>
      <c r="J39" s="86"/>
    </row>
    <row r="40" spans="1:10" ht="22.5">
      <c r="A40" s="13" t="s">
        <v>41</v>
      </c>
      <c r="B40" s="17">
        <v>1150</v>
      </c>
      <c r="C40" s="12">
        <v>190</v>
      </c>
      <c r="D40" s="6"/>
      <c r="E40" s="6"/>
      <c r="F40" s="6"/>
      <c r="G40" s="6"/>
      <c r="H40" s="6"/>
      <c r="I40" s="81" t="s">
        <v>21</v>
      </c>
      <c r="J40" s="86"/>
    </row>
    <row r="41" spans="1:10" ht="12.75">
      <c r="A41" s="9" t="s">
        <v>42</v>
      </c>
      <c r="B41" s="17">
        <v>1160</v>
      </c>
      <c r="C41" s="12">
        <v>200</v>
      </c>
      <c r="D41" s="6"/>
      <c r="E41" s="6"/>
      <c r="F41" s="6"/>
      <c r="G41" s="6"/>
      <c r="H41" s="6"/>
      <c r="I41" s="81" t="s">
        <v>21</v>
      </c>
      <c r="J41" s="86"/>
    </row>
    <row r="42" spans="1:10" ht="12.75">
      <c r="A42" s="11" t="s">
        <v>43</v>
      </c>
      <c r="B42" s="11">
        <v>1161</v>
      </c>
      <c r="C42" s="4">
        <v>210</v>
      </c>
      <c r="D42" s="6"/>
      <c r="E42" s="6"/>
      <c r="F42" s="6"/>
      <c r="G42" s="6"/>
      <c r="H42" s="6"/>
      <c r="I42" s="81" t="s">
        <v>21</v>
      </c>
      <c r="J42" s="86"/>
    </row>
    <row r="43" spans="1:10" ht="12.75">
      <c r="A43" s="11" t="s">
        <v>44</v>
      </c>
      <c r="B43" s="11">
        <v>1162</v>
      </c>
      <c r="C43" s="4">
        <v>220</v>
      </c>
      <c r="D43" s="6"/>
      <c r="E43" s="6"/>
      <c r="F43" s="6"/>
      <c r="G43" s="6"/>
      <c r="H43" s="6"/>
      <c r="I43" s="81" t="s">
        <v>21</v>
      </c>
      <c r="J43" s="86"/>
    </row>
    <row r="44" spans="1:10" ht="12.75">
      <c r="A44" s="11" t="s">
        <v>45</v>
      </c>
      <c r="B44" s="11">
        <v>1163</v>
      </c>
      <c r="C44" s="4">
        <v>230</v>
      </c>
      <c r="D44" s="6"/>
      <c r="E44" s="6"/>
      <c r="F44" s="6"/>
      <c r="G44" s="6"/>
      <c r="H44" s="6"/>
      <c r="I44" s="81" t="s">
        <v>21</v>
      </c>
      <c r="J44" s="86"/>
    </row>
    <row r="45" spans="1:10" ht="12.75">
      <c r="A45" s="11" t="s">
        <v>46</v>
      </c>
      <c r="B45" s="11">
        <v>1164</v>
      </c>
      <c r="C45" s="4">
        <v>240</v>
      </c>
      <c r="D45" s="6"/>
      <c r="E45" s="6"/>
      <c r="F45" s="6"/>
      <c r="G45" s="6"/>
      <c r="H45" s="6"/>
      <c r="I45" s="81" t="s">
        <v>21</v>
      </c>
      <c r="J45" s="86"/>
    </row>
    <row r="46" spans="1:10" ht="12.75">
      <c r="A46" s="11" t="s">
        <v>47</v>
      </c>
      <c r="B46" s="11">
        <v>1165</v>
      </c>
      <c r="C46" s="4">
        <v>250</v>
      </c>
      <c r="D46" s="6"/>
      <c r="E46" s="6"/>
      <c r="F46" s="6"/>
      <c r="G46" s="6"/>
      <c r="H46" s="6"/>
      <c r="I46" s="81" t="s">
        <v>21</v>
      </c>
      <c r="J46" s="86"/>
    </row>
    <row r="47" spans="1:10" ht="12.75">
      <c r="A47" s="11" t="s">
        <v>48</v>
      </c>
      <c r="B47" s="11">
        <v>1166</v>
      </c>
      <c r="C47" s="4">
        <v>260</v>
      </c>
      <c r="D47" s="6"/>
      <c r="E47" s="6"/>
      <c r="F47" s="6"/>
      <c r="G47" s="6"/>
      <c r="H47" s="6"/>
      <c r="I47" s="81" t="s">
        <v>21</v>
      </c>
      <c r="J47" s="86"/>
    </row>
    <row r="48" spans="1:10" ht="12.75">
      <c r="A48" s="9" t="s">
        <v>49</v>
      </c>
      <c r="B48" s="18">
        <v>1170</v>
      </c>
      <c r="C48" s="10">
        <v>270</v>
      </c>
      <c r="D48" s="6"/>
      <c r="E48" s="6"/>
      <c r="F48" s="6"/>
      <c r="G48" s="6"/>
      <c r="H48" s="6"/>
      <c r="I48" s="81" t="s">
        <v>21</v>
      </c>
      <c r="J48" s="86"/>
    </row>
    <row r="49" spans="1:10" ht="22.5">
      <c r="A49" s="14" t="s">
        <v>50</v>
      </c>
      <c r="B49" s="11">
        <v>1171</v>
      </c>
      <c r="C49" s="4">
        <v>280</v>
      </c>
      <c r="D49" s="6"/>
      <c r="E49" s="6"/>
      <c r="F49" s="6"/>
      <c r="G49" s="6"/>
      <c r="H49" s="6"/>
      <c r="I49" s="81" t="s">
        <v>21</v>
      </c>
      <c r="J49" s="86"/>
    </row>
    <row r="50" spans="1:10" ht="22.5">
      <c r="A50" s="14" t="s">
        <v>51</v>
      </c>
      <c r="B50" s="11">
        <v>1172</v>
      </c>
      <c r="C50" s="4">
        <v>290</v>
      </c>
      <c r="D50" s="6"/>
      <c r="E50" s="6"/>
      <c r="F50" s="6"/>
      <c r="G50" s="6"/>
      <c r="H50" s="6"/>
      <c r="I50" s="81" t="s">
        <v>21</v>
      </c>
      <c r="J50" s="86"/>
    </row>
    <row r="51" spans="1:10" ht="12.75">
      <c r="A51" s="19" t="s">
        <v>52</v>
      </c>
      <c r="B51" s="20">
        <v>1200</v>
      </c>
      <c r="C51" s="5">
        <v>300</v>
      </c>
      <c r="D51" s="6"/>
      <c r="E51" s="6"/>
      <c r="F51" s="6"/>
      <c r="G51" s="6"/>
      <c r="H51" s="6"/>
      <c r="I51" s="81" t="s">
        <v>21</v>
      </c>
      <c r="J51" s="86"/>
    </row>
    <row r="52" spans="1:10" ht="12.75">
      <c r="A52" s="19" t="s">
        <v>53</v>
      </c>
      <c r="B52" s="20">
        <v>1300</v>
      </c>
      <c r="C52" s="5">
        <v>310</v>
      </c>
      <c r="D52" s="6"/>
      <c r="E52" s="6"/>
      <c r="F52" s="6"/>
      <c r="G52" s="6"/>
      <c r="H52" s="6"/>
      <c r="I52" s="81" t="s">
        <v>21</v>
      </c>
      <c r="J52" s="86"/>
    </row>
    <row r="53" spans="1:10" ht="12.75">
      <c r="A53" s="9" t="s">
        <v>54</v>
      </c>
      <c r="B53" s="18">
        <v>1310</v>
      </c>
      <c r="C53" s="10">
        <v>320</v>
      </c>
      <c r="D53" s="6"/>
      <c r="E53" s="6"/>
      <c r="F53" s="6"/>
      <c r="G53" s="6"/>
      <c r="H53" s="6"/>
      <c r="I53" s="81" t="s">
        <v>21</v>
      </c>
      <c r="J53" s="86"/>
    </row>
    <row r="54" spans="1:10" ht="12.75">
      <c r="A54" s="9" t="s">
        <v>55</v>
      </c>
      <c r="B54" s="17">
        <v>1320</v>
      </c>
      <c r="C54" s="12">
        <v>330</v>
      </c>
      <c r="D54" s="6"/>
      <c r="E54" s="6"/>
      <c r="F54" s="6"/>
      <c r="G54" s="6"/>
      <c r="H54" s="6"/>
      <c r="I54" s="81" t="s">
        <v>21</v>
      </c>
      <c r="J54" s="86"/>
    </row>
    <row r="55" spans="1:10" ht="12.75">
      <c r="A55" s="9" t="s">
        <v>56</v>
      </c>
      <c r="B55" s="17">
        <v>1340</v>
      </c>
      <c r="C55" s="12">
        <v>340</v>
      </c>
      <c r="D55" s="6"/>
      <c r="E55" s="6"/>
      <c r="F55" s="6"/>
      <c r="G55" s="6"/>
      <c r="H55" s="6"/>
      <c r="I55" s="81" t="s">
        <v>21</v>
      </c>
      <c r="J55" s="86"/>
    </row>
    <row r="56" spans="1:10" ht="12.75">
      <c r="A56" s="11" t="s">
        <v>57</v>
      </c>
      <c r="B56" s="11">
        <v>1341</v>
      </c>
      <c r="C56" s="4">
        <v>350</v>
      </c>
      <c r="D56" s="6"/>
      <c r="E56" s="6"/>
      <c r="F56" s="6"/>
      <c r="G56" s="6"/>
      <c r="H56" s="6"/>
      <c r="I56" s="81" t="s">
        <v>21</v>
      </c>
      <c r="J56" s="86"/>
    </row>
    <row r="57" spans="1:10" ht="12.75">
      <c r="A57" s="11" t="s">
        <v>58</v>
      </c>
      <c r="B57" s="11">
        <v>1342</v>
      </c>
      <c r="C57" s="4">
        <v>360</v>
      </c>
      <c r="D57" s="6"/>
      <c r="E57" s="6"/>
      <c r="F57" s="6"/>
      <c r="G57" s="6"/>
      <c r="H57" s="6"/>
      <c r="I57" s="81" t="s">
        <v>21</v>
      </c>
      <c r="J57" s="86"/>
    </row>
    <row r="58" spans="1:10" ht="12.75">
      <c r="A58" s="11" t="s">
        <v>59</v>
      </c>
      <c r="B58" s="11">
        <v>1343</v>
      </c>
      <c r="C58" s="4">
        <v>370</v>
      </c>
      <c r="D58" s="6"/>
      <c r="E58" s="6"/>
      <c r="F58" s="6"/>
      <c r="G58" s="6"/>
      <c r="H58" s="6"/>
      <c r="I58" s="81" t="s">
        <v>21</v>
      </c>
      <c r="J58" s="86"/>
    </row>
    <row r="59" spans="1:10" ht="12.75">
      <c r="A59" s="9" t="s">
        <v>60</v>
      </c>
      <c r="B59" s="18">
        <v>1350</v>
      </c>
      <c r="C59" s="10">
        <v>380</v>
      </c>
      <c r="D59" s="6"/>
      <c r="E59" s="6"/>
      <c r="F59" s="6"/>
      <c r="G59" s="6"/>
      <c r="H59" s="6"/>
      <c r="I59" s="81" t="s">
        <v>21</v>
      </c>
      <c r="J59" s="86"/>
    </row>
    <row r="60" spans="1:10" ht="12.75">
      <c r="A60" s="21" t="s">
        <v>61</v>
      </c>
      <c r="B60" s="20">
        <v>2000</v>
      </c>
      <c r="C60" s="5">
        <v>390</v>
      </c>
      <c r="D60" s="6"/>
      <c r="E60" s="6"/>
      <c r="F60" s="6"/>
      <c r="G60" s="6"/>
      <c r="H60" s="6"/>
      <c r="I60" s="81" t="s">
        <v>21</v>
      </c>
      <c r="J60" s="86"/>
    </row>
    <row r="61" spans="1:10" ht="12.75">
      <c r="A61" s="19" t="s">
        <v>62</v>
      </c>
      <c r="B61" s="20">
        <v>2100</v>
      </c>
      <c r="C61" s="5">
        <v>400</v>
      </c>
      <c r="D61" s="6"/>
      <c r="E61" s="6"/>
      <c r="F61" s="6"/>
      <c r="G61" s="6"/>
      <c r="H61" s="6"/>
      <c r="I61" s="81" t="s">
        <v>21</v>
      </c>
      <c r="J61" s="86"/>
    </row>
    <row r="62" spans="1:10" ht="12.75">
      <c r="A62" s="22" t="s">
        <v>63</v>
      </c>
      <c r="B62" s="18">
        <v>2110</v>
      </c>
      <c r="C62" s="10">
        <v>410</v>
      </c>
      <c r="D62" s="6"/>
      <c r="E62" s="6"/>
      <c r="F62" s="6"/>
      <c r="G62" s="6"/>
      <c r="H62" s="6"/>
      <c r="I62" s="81" t="s">
        <v>21</v>
      </c>
      <c r="J62" s="86"/>
    </row>
    <row r="63" spans="1:10" ht="12.75">
      <c r="A63" s="22" t="s">
        <v>64</v>
      </c>
      <c r="B63" s="18">
        <v>2120</v>
      </c>
      <c r="C63" s="10">
        <v>420</v>
      </c>
      <c r="D63" s="6"/>
      <c r="E63" s="6"/>
      <c r="F63" s="6"/>
      <c r="G63" s="6"/>
      <c r="H63" s="6"/>
      <c r="I63" s="81" t="s">
        <v>21</v>
      </c>
      <c r="J63" s="86"/>
    </row>
    <row r="64" spans="1:10" ht="12.75">
      <c r="A64" s="11" t="s">
        <v>65</v>
      </c>
      <c r="B64" s="11">
        <v>2121</v>
      </c>
      <c r="C64" s="4">
        <v>430</v>
      </c>
      <c r="D64" s="6"/>
      <c r="E64" s="6"/>
      <c r="F64" s="6"/>
      <c r="G64" s="6"/>
      <c r="H64" s="6"/>
      <c r="I64" s="81" t="s">
        <v>21</v>
      </c>
      <c r="J64" s="86"/>
    </row>
    <row r="65" spans="1:10" ht="12.75">
      <c r="A65" s="33" t="s">
        <v>66</v>
      </c>
      <c r="B65" s="33">
        <v>2122</v>
      </c>
      <c r="C65" s="34">
        <v>440</v>
      </c>
      <c r="D65" s="35"/>
      <c r="E65" s="35"/>
      <c r="F65" s="35"/>
      <c r="G65" s="6"/>
      <c r="H65" s="35"/>
      <c r="I65" s="81" t="s">
        <v>21</v>
      </c>
      <c r="J65" s="87"/>
    </row>
    <row r="66" spans="1:10" ht="12.75">
      <c r="A66" s="11" t="s">
        <v>67</v>
      </c>
      <c r="B66" s="11">
        <v>2123</v>
      </c>
      <c r="C66" s="4">
        <v>450</v>
      </c>
      <c r="D66" s="6"/>
      <c r="E66" s="6"/>
      <c r="F66" s="6"/>
      <c r="G66" s="6">
        <f>SUM('10a'!L62:'10a'!W62)</f>
        <v>0</v>
      </c>
      <c r="H66" s="6"/>
      <c r="I66" s="82" t="s">
        <v>21</v>
      </c>
      <c r="J66" s="86"/>
    </row>
    <row r="67" spans="1:10" ht="12.75">
      <c r="A67" s="49"/>
      <c r="B67" s="49"/>
      <c r="C67" s="46"/>
      <c r="D67" s="47"/>
      <c r="E67" s="47"/>
      <c r="F67" s="47"/>
      <c r="G67" s="47"/>
      <c r="H67" s="47"/>
      <c r="I67" s="47"/>
      <c r="J67" s="47"/>
    </row>
    <row r="68" spans="1:10" ht="12.75">
      <c r="A68" s="49"/>
      <c r="B68" s="49"/>
      <c r="C68" s="46"/>
      <c r="D68" s="47"/>
      <c r="E68" s="47"/>
      <c r="F68" s="47"/>
      <c r="G68" s="47"/>
      <c r="H68" s="47"/>
      <c r="I68" s="47"/>
      <c r="J68" s="47"/>
    </row>
    <row r="69" spans="1:10" ht="12.75">
      <c r="A69" s="49"/>
      <c r="B69" s="49"/>
      <c r="C69" s="46"/>
      <c r="D69" s="47"/>
      <c r="E69" s="47"/>
      <c r="F69" s="47"/>
      <c r="G69" s="47"/>
      <c r="H69" s="47"/>
      <c r="I69" s="47"/>
      <c r="J69" s="47"/>
    </row>
    <row r="70" spans="1:10" ht="12.75">
      <c r="A70" s="49"/>
      <c r="B70" s="49"/>
      <c r="C70" s="46"/>
      <c r="D70" s="47"/>
      <c r="E70" s="47"/>
      <c r="F70" s="47"/>
      <c r="G70" s="47"/>
      <c r="H70" s="47"/>
      <c r="I70" s="47"/>
      <c r="J70" s="47"/>
    </row>
    <row r="71" spans="1:10" ht="12.75">
      <c r="A71" s="69" t="s">
        <v>37</v>
      </c>
      <c r="B71" s="49"/>
      <c r="C71" s="70"/>
      <c r="D71" s="47"/>
      <c r="E71" s="47"/>
      <c r="F71" s="47"/>
      <c r="G71" s="47"/>
      <c r="H71" s="47"/>
      <c r="I71" s="47"/>
      <c r="J71" s="47"/>
    </row>
    <row r="72" spans="1:10" ht="12.75">
      <c r="A72" s="37">
        <v>1</v>
      </c>
      <c r="B72" s="23">
        <v>2</v>
      </c>
      <c r="C72" s="23">
        <v>3</v>
      </c>
      <c r="D72" s="40">
        <v>4</v>
      </c>
      <c r="E72" s="40">
        <v>5</v>
      </c>
      <c r="F72" s="40">
        <v>6</v>
      </c>
      <c r="G72" s="40">
        <v>7</v>
      </c>
      <c r="H72" s="38">
        <v>8</v>
      </c>
      <c r="I72" s="38">
        <v>9</v>
      </c>
      <c r="J72" s="40">
        <v>10</v>
      </c>
    </row>
    <row r="73" spans="1:10" ht="12.75">
      <c r="A73" s="24" t="s">
        <v>139</v>
      </c>
      <c r="B73" s="221">
        <v>3210</v>
      </c>
      <c r="C73" s="221">
        <v>520</v>
      </c>
      <c r="D73" s="43"/>
      <c r="E73" s="43"/>
      <c r="F73" s="43"/>
      <c r="G73" s="6"/>
      <c r="H73" s="43"/>
      <c r="I73" s="81" t="s">
        <v>21</v>
      </c>
      <c r="J73" s="91"/>
    </row>
    <row r="74" spans="1:10" ht="12.75">
      <c r="A74" s="24" t="s">
        <v>81</v>
      </c>
      <c r="B74" s="4">
        <v>3220</v>
      </c>
      <c r="C74" s="4">
        <v>530</v>
      </c>
      <c r="D74" s="6"/>
      <c r="E74" s="6"/>
      <c r="F74" s="6"/>
      <c r="G74" s="6"/>
      <c r="H74" s="6"/>
      <c r="I74" s="81" t="s">
        <v>21</v>
      </c>
      <c r="J74" s="91"/>
    </row>
    <row r="75" spans="1:10" ht="12.75">
      <c r="A75" s="24" t="s">
        <v>224</v>
      </c>
      <c r="B75" s="4">
        <v>3230</v>
      </c>
      <c r="C75" s="4">
        <v>540</v>
      </c>
      <c r="D75" s="6"/>
      <c r="E75" s="6"/>
      <c r="F75" s="6"/>
      <c r="G75" s="6"/>
      <c r="H75" s="6"/>
      <c r="I75" s="81" t="s">
        <v>21</v>
      </c>
      <c r="J75" s="91"/>
    </row>
    <row r="76" spans="1:10" ht="12.75">
      <c r="A76" s="24" t="s">
        <v>82</v>
      </c>
      <c r="B76" s="4">
        <v>3240</v>
      </c>
      <c r="C76" s="4">
        <v>550</v>
      </c>
      <c r="D76" s="6"/>
      <c r="E76" s="6"/>
      <c r="F76" s="6"/>
      <c r="G76" s="6"/>
      <c r="H76" s="6"/>
      <c r="I76" s="81" t="s">
        <v>21</v>
      </c>
      <c r="J76" s="91"/>
    </row>
    <row r="77" spans="1:10" ht="12.75">
      <c r="A77" s="51" t="s">
        <v>140</v>
      </c>
      <c r="B77" s="51">
        <v>4100</v>
      </c>
      <c r="C77" s="51">
        <v>560</v>
      </c>
      <c r="D77" s="6"/>
      <c r="E77" s="6"/>
      <c r="F77" s="6"/>
      <c r="G77" s="6"/>
      <c r="H77" s="6"/>
      <c r="I77" s="81" t="s">
        <v>21</v>
      </c>
      <c r="J77" s="91"/>
    </row>
    <row r="78" spans="1:10" ht="12.75">
      <c r="A78" s="227" t="s">
        <v>86</v>
      </c>
      <c r="B78" s="194">
        <v>4110</v>
      </c>
      <c r="C78" s="194">
        <v>570</v>
      </c>
      <c r="D78" s="6"/>
      <c r="E78" s="6"/>
      <c r="F78" s="6"/>
      <c r="G78" s="6"/>
      <c r="H78" s="6"/>
      <c r="I78" s="81" t="s">
        <v>21</v>
      </c>
      <c r="J78" s="91"/>
    </row>
    <row r="79" spans="1:10" ht="12.75">
      <c r="A79" s="54" t="s">
        <v>87</v>
      </c>
      <c r="B79" s="55">
        <v>4111</v>
      </c>
      <c r="C79" s="55">
        <v>580</v>
      </c>
      <c r="D79" s="6"/>
      <c r="E79" s="6"/>
      <c r="F79" s="6"/>
      <c r="G79" s="6"/>
      <c r="H79" s="6"/>
      <c r="I79" s="81" t="s">
        <v>21</v>
      </c>
      <c r="J79" s="91"/>
    </row>
    <row r="80" spans="1:10" ht="12.75">
      <c r="A80" s="11" t="s">
        <v>88</v>
      </c>
      <c r="B80" s="4">
        <v>4112</v>
      </c>
      <c r="C80" s="4">
        <v>590</v>
      </c>
      <c r="D80" s="16"/>
      <c r="E80" s="16"/>
      <c r="F80" s="16"/>
      <c r="G80" s="6"/>
      <c r="H80" s="15"/>
      <c r="I80" s="81" t="s">
        <v>21</v>
      </c>
      <c r="J80" s="91"/>
    </row>
    <row r="81" spans="1:10" ht="12.75">
      <c r="A81" s="11" t="s">
        <v>89</v>
      </c>
      <c r="B81" s="4">
        <v>4113</v>
      </c>
      <c r="C81" s="4">
        <v>600</v>
      </c>
      <c r="D81" s="6"/>
      <c r="E81" s="6"/>
      <c r="F81" s="6"/>
      <c r="G81" s="6"/>
      <c r="H81" s="6"/>
      <c r="I81" s="81" t="s">
        <v>21</v>
      </c>
      <c r="J81" s="91"/>
    </row>
    <row r="82" spans="1:10" ht="12.75">
      <c r="A82" s="219" t="s">
        <v>138</v>
      </c>
      <c r="B82" s="219">
        <v>4200</v>
      </c>
      <c r="C82" s="219">
        <v>610</v>
      </c>
      <c r="D82" s="6"/>
      <c r="E82" s="6"/>
      <c r="F82" s="6"/>
      <c r="G82" s="6"/>
      <c r="H82" s="6"/>
      <c r="I82" s="81" t="s">
        <v>21</v>
      </c>
      <c r="J82" s="91"/>
    </row>
    <row r="83" spans="1:10" ht="12.75">
      <c r="A83" s="9" t="s">
        <v>90</v>
      </c>
      <c r="B83" s="4">
        <v>4210</v>
      </c>
      <c r="C83" s="4">
        <v>620</v>
      </c>
      <c r="D83" s="6"/>
      <c r="E83" s="6"/>
      <c r="F83" s="6"/>
      <c r="G83" s="6"/>
      <c r="H83" s="6"/>
      <c r="I83" s="81" t="s">
        <v>21</v>
      </c>
      <c r="J83" s="91"/>
    </row>
    <row r="84" spans="1:10" ht="12.75">
      <c r="A84" s="227" t="s">
        <v>91</v>
      </c>
      <c r="B84" s="194">
        <v>5000</v>
      </c>
      <c r="C84" s="194">
        <v>630</v>
      </c>
      <c r="D84" s="6"/>
      <c r="E84" s="6"/>
      <c r="F84" s="6"/>
      <c r="G84" s="6"/>
      <c r="H84" s="6"/>
      <c r="I84" s="81" t="s">
        <v>21</v>
      </c>
      <c r="J84" s="91"/>
    </row>
    <row r="85" spans="1:10" ht="12.75">
      <c r="A85" s="227" t="s">
        <v>85</v>
      </c>
      <c r="B85" s="194">
        <v>9000</v>
      </c>
      <c r="C85" s="194">
        <v>640</v>
      </c>
      <c r="D85" s="6"/>
      <c r="E85" s="6"/>
      <c r="F85" s="6"/>
      <c r="G85" s="6"/>
      <c r="H85" s="6"/>
      <c r="I85" s="81" t="s">
        <v>21</v>
      </c>
      <c r="J85" s="91"/>
    </row>
    <row r="87" ht="12.75">
      <c r="A87" s="122" t="s">
        <v>149</v>
      </c>
    </row>
    <row r="89" spans="1:9" ht="12.75">
      <c r="A89" s="27" t="s">
        <v>93</v>
      </c>
      <c r="C89" t="s">
        <v>101</v>
      </c>
      <c r="G89" t="s">
        <v>126</v>
      </c>
      <c r="H89" s="271" t="s">
        <v>125</v>
      </c>
      <c r="I89" s="272"/>
    </row>
    <row r="90" spans="4:8" ht="12.75">
      <c r="D90" s="3" t="s">
        <v>96</v>
      </c>
      <c r="H90" s="3" t="s">
        <v>97</v>
      </c>
    </row>
    <row r="91" spans="4:7" ht="12.75">
      <c r="D91" s="3"/>
      <c r="G91" s="3"/>
    </row>
    <row r="92" spans="4:7" ht="12.75">
      <c r="D92" s="3"/>
      <c r="G92" s="3"/>
    </row>
    <row r="93" spans="1:9" ht="12.75">
      <c r="A93" s="27" t="s">
        <v>94</v>
      </c>
      <c r="C93" t="s">
        <v>101</v>
      </c>
      <c r="G93" t="s">
        <v>102</v>
      </c>
      <c r="H93" s="80" t="s">
        <v>127</v>
      </c>
      <c r="I93" s="48"/>
    </row>
    <row r="94" spans="4:8" ht="12.75">
      <c r="D94" s="3" t="s">
        <v>96</v>
      </c>
      <c r="H94" s="3" t="s">
        <v>97</v>
      </c>
    </row>
    <row r="96" ht="12.75">
      <c r="A96" s="28" t="s">
        <v>95</v>
      </c>
    </row>
  </sheetData>
  <sheetProtection/>
  <mergeCells count="10">
    <mergeCell ref="H89:I89"/>
    <mergeCell ref="H8:I8"/>
    <mergeCell ref="H9:I9"/>
    <mergeCell ref="H11:I11"/>
    <mergeCell ref="H10:I10"/>
    <mergeCell ref="A5:D5"/>
    <mergeCell ref="A6:F6"/>
    <mergeCell ref="G6:H6"/>
    <mergeCell ref="A7:D7"/>
    <mergeCell ref="H7:I7"/>
  </mergeCells>
  <printOptions/>
  <pageMargins left="0.4" right="0.4" top="0.7" bottom="0.7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G73" sqref="G73"/>
    </sheetView>
  </sheetViews>
  <sheetFormatPr defaultColWidth="9.140625" defaultRowHeight="12.75"/>
  <cols>
    <col min="1" max="1" width="54.8515625" style="0" customWidth="1"/>
    <col min="2" max="2" width="8.140625" style="0" customWidth="1"/>
    <col min="3" max="3" width="6.57421875" style="0" customWidth="1"/>
    <col min="10" max="10" width="13.8515625" style="0" customWidth="1"/>
  </cols>
  <sheetData>
    <row r="1" ht="15">
      <c r="G1" s="1" t="s">
        <v>164</v>
      </c>
    </row>
    <row r="2" ht="12.75">
      <c r="E2" s="29" t="s">
        <v>165</v>
      </c>
    </row>
    <row r="3" ht="12.75">
      <c r="E3" s="2" t="s">
        <v>166</v>
      </c>
    </row>
    <row r="4" ht="12.75">
      <c r="E4" s="2" t="s">
        <v>167</v>
      </c>
    </row>
    <row r="5" spans="1:9" ht="15.75">
      <c r="A5" s="275" t="s">
        <v>3</v>
      </c>
      <c r="B5" s="275"/>
      <c r="C5" s="275"/>
      <c r="D5" s="275"/>
      <c r="I5" t="s">
        <v>100</v>
      </c>
    </row>
    <row r="6" spans="1:10" ht="12.75">
      <c r="A6" s="276" t="s">
        <v>98</v>
      </c>
      <c r="B6" s="276"/>
      <c r="C6" s="276"/>
      <c r="D6" s="276"/>
      <c r="E6" s="276"/>
      <c r="F6" s="276"/>
      <c r="G6" s="277"/>
      <c r="H6" s="280"/>
      <c r="I6" s="189"/>
      <c r="J6" s="30"/>
    </row>
    <row r="7" spans="1:11" ht="12.75">
      <c r="A7" s="279" t="s">
        <v>168</v>
      </c>
      <c r="B7" s="279"/>
      <c r="C7" s="279"/>
      <c r="D7" s="279"/>
      <c r="E7" s="30"/>
      <c r="F7" s="30"/>
      <c r="G7" s="30"/>
      <c r="H7" s="277"/>
      <c r="I7" s="277"/>
      <c r="J7" s="189"/>
      <c r="K7" s="30"/>
    </row>
    <row r="8" spans="1:11" ht="12.75">
      <c r="A8" s="31" t="s">
        <v>121</v>
      </c>
      <c r="B8" s="30"/>
      <c r="C8" s="30"/>
      <c r="D8" s="30"/>
      <c r="E8" s="30"/>
      <c r="F8" s="30"/>
      <c r="G8" s="30"/>
      <c r="H8" s="277" t="s">
        <v>6</v>
      </c>
      <c r="I8" s="277"/>
      <c r="J8" s="187" t="s">
        <v>123</v>
      </c>
      <c r="K8" s="30"/>
    </row>
    <row r="9" spans="1:11" ht="12.75">
      <c r="A9" s="31" t="s">
        <v>136</v>
      </c>
      <c r="B9" s="30"/>
      <c r="C9" s="30"/>
      <c r="D9" s="30"/>
      <c r="E9" s="30"/>
      <c r="F9" s="30"/>
      <c r="G9" s="30"/>
      <c r="H9" s="277" t="s">
        <v>7</v>
      </c>
      <c r="I9" s="277"/>
      <c r="J9" s="187" t="s">
        <v>124</v>
      </c>
      <c r="K9" s="30"/>
    </row>
    <row r="10" spans="1:11" ht="12.75">
      <c r="A10" s="31" t="s">
        <v>162</v>
      </c>
      <c r="B10" s="30"/>
      <c r="C10" s="30"/>
      <c r="D10" s="30"/>
      <c r="E10" s="30"/>
      <c r="F10" s="30"/>
      <c r="G10" s="30"/>
      <c r="H10" s="277" t="s">
        <v>157</v>
      </c>
      <c r="I10" s="277"/>
      <c r="J10" s="187" t="s">
        <v>160</v>
      </c>
      <c r="K10" s="30"/>
    </row>
    <row r="11" spans="1:11" ht="12.75">
      <c r="A11" s="31" t="s">
        <v>131</v>
      </c>
      <c r="B11" s="30"/>
      <c r="C11" s="30"/>
      <c r="D11" s="30"/>
      <c r="E11" s="30"/>
      <c r="F11" s="30"/>
      <c r="G11" s="30"/>
      <c r="H11" s="277"/>
      <c r="I11" s="277"/>
      <c r="J11" s="189"/>
      <c r="K11" s="30"/>
    </row>
    <row r="12" spans="1:11" ht="12.75">
      <c r="A12" s="31" t="s">
        <v>103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2.75">
      <c r="A13" s="31" t="s">
        <v>141</v>
      </c>
      <c r="B13" s="30">
        <v>10</v>
      </c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2.75">
      <c r="A14" s="31" t="s">
        <v>105</v>
      </c>
      <c r="B14" s="30"/>
      <c r="C14" s="30"/>
      <c r="D14" s="30">
        <v>110502</v>
      </c>
      <c r="E14" s="30"/>
      <c r="F14" s="30"/>
      <c r="G14" s="30"/>
      <c r="H14" s="30"/>
      <c r="I14" s="30"/>
      <c r="J14" s="30"/>
      <c r="K14" s="30"/>
    </row>
    <row r="15" ht="12.75">
      <c r="A15" s="3" t="s">
        <v>4</v>
      </c>
    </row>
    <row r="16" ht="12.75">
      <c r="A16" s="3" t="s">
        <v>99</v>
      </c>
    </row>
    <row r="17" spans="1:10" ht="60.75" thickBot="1">
      <c r="A17" s="56" t="s">
        <v>10</v>
      </c>
      <c r="B17" s="57" t="s">
        <v>11</v>
      </c>
      <c r="C17" s="57" t="s">
        <v>12</v>
      </c>
      <c r="D17" s="57" t="s">
        <v>14</v>
      </c>
      <c r="E17" s="57" t="s">
        <v>14</v>
      </c>
      <c r="F17" s="57" t="s">
        <v>15</v>
      </c>
      <c r="G17" s="57" t="s">
        <v>16</v>
      </c>
      <c r="H17" s="57" t="s">
        <v>146</v>
      </c>
      <c r="I17" s="57" t="s">
        <v>147</v>
      </c>
      <c r="J17" s="57" t="s">
        <v>148</v>
      </c>
    </row>
    <row r="18" spans="1:10" ht="14.25" thickBot="1" thickTop="1">
      <c r="A18" s="62">
        <v>1</v>
      </c>
      <c r="B18" s="63">
        <v>2</v>
      </c>
      <c r="C18" s="63">
        <v>3</v>
      </c>
      <c r="D18" s="63">
        <v>4</v>
      </c>
      <c r="E18" s="64">
        <v>5</v>
      </c>
      <c r="F18" s="63">
        <v>6</v>
      </c>
      <c r="G18" s="63">
        <v>7</v>
      </c>
      <c r="H18" s="63">
        <v>8</v>
      </c>
      <c r="I18" s="63">
        <v>9</v>
      </c>
      <c r="J18" s="63">
        <v>10</v>
      </c>
    </row>
    <row r="19" spans="1:10" ht="15.75" thickTop="1">
      <c r="A19" s="58" t="s">
        <v>20</v>
      </c>
      <c r="B19" s="59" t="s">
        <v>21</v>
      </c>
      <c r="C19" s="60">
        <v>10</v>
      </c>
      <c r="D19" s="139"/>
      <c r="E19" s="61"/>
      <c r="F19" s="55"/>
      <c r="G19" s="139"/>
      <c r="H19" s="139"/>
      <c r="I19" s="81" t="s">
        <v>21</v>
      </c>
      <c r="J19" s="88">
        <f>F19+G19-H19</f>
        <v>0</v>
      </c>
    </row>
    <row r="20" spans="1:10" ht="12.75">
      <c r="A20" s="7" t="s">
        <v>22</v>
      </c>
      <c r="B20" s="5">
        <v>1000</v>
      </c>
      <c r="C20" s="5">
        <v>20</v>
      </c>
      <c r="D20" s="138"/>
      <c r="E20" s="138"/>
      <c r="F20" s="138"/>
      <c r="G20" s="138"/>
      <c r="H20" s="138"/>
      <c r="I20" s="81" t="s">
        <v>21</v>
      </c>
      <c r="J20" s="88">
        <f aca="true" t="shared" si="0" ref="J20:J33">F20+G20-H20</f>
        <v>0</v>
      </c>
    </row>
    <row r="21" spans="1:10" ht="12.75">
      <c r="A21" s="8" t="s">
        <v>23</v>
      </c>
      <c r="B21" s="5">
        <v>1100</v>
      </c>
      <c r="C21" s="5">
        <v>30</v>
      </c>
      <c r="D21" s="138"/>
      <c r="E21" s="138"/>
      <c r="F21" s="138"/>
      <c r="G21" s="138"/>
      <c r="H21" s="138"/>
      <c r="I21" s="81" t="s">
        <v>21</v>
      </c>
      <c r="J21" s="88">
        <f t="shared" si="0"/>
        <v>0</v>
      </c>
    </row>
    <row r="22" spans="1:10" ht="12.75">
      <c r="A22" s="9" t="s">
        <v>24</v>
      </c>
      <c r="B22" s="10">
        <v>1110</v>
      </c>
      <c r="C22" s="10">
        <v>40</v>
      </c>
      <c r="D22" s="138"/>
      <c r="E22" s="138"/>
      <c r="F22" s="138"/>
      <c r="G22" s="138"/>
      <c r="H22" s="138"/>
      <c r="I22" s="81" t="s">
        <v>21</v>
      </c>
      <c r="J22" s="88">
        <f t="shared" si="0"/>
        <v>0</v>
      </c>
    </row>
    <row r="23" spans="1:10" ht="12.75">
      <c r="A23" s="11" t="s">
        <v>25</v>
      </c>
      <c r="B23" s="4">
        <v>1111</v>
      </c>
      <c r="C23" s="4">
        <v>50</v>
      </c>
      <c r="D23" s="138"/>
      <c r="E23" s="138"/>
      <c r="F23" s="138"/>
      <c r="G23" s="138"/>
      <c r="H23" s="138"/>
      <c r="I23" s="81" t="s">
        <v>21</v>
      </c>
      <c r="J23" s="88">
        <f t="shared" si="0"/>
        <v>0</v>
      </c>
    </row>
    <row r="24" spans="1:10" ht="12.75">
      <c r="A24" s="11" t="s">
        <v>26</v>
      </c>
      <c r="B24" s="4">
        <v>1112</v>
      </c>
      <c r="C24" s="4">
        <v>60</v>
      </c>
      <c r="D24" s="138"/>
      <c r="E24" s="138"/>
      <c r="F24" s="138"/>
      <c r="G24" s="138"/>
      <c r="H24" s="138"/>
      <c r="I24" s="81" t="s">
        <v>21</v>
      </c>
      <c r="J24" s="88">
        <f t="shared" si="0"/>
        <v>0</v>
      </c>
    </row>
    <row r="25" spans="1:10" ht="12.75">
      <c r="A25" s="9" t="s">
        <v>27</v>
      </c>
      <c r="B25" s="12">
        <v>1120</v>
      </c>
      <c r="C25" s="12">
        <v>70</v>
      </c>
      <c r="D25" s="138"/>
      <c r="E25" s="138"/>
      <c r="F25" s="138"/>
      <c r="G25" s="138"/>
      <c r="H25" s="138"/>
      <c r="I25" s="81" t="s">
        <v>21</v>
      </c>
      <c r="J25" s="88">
        <f t="shared" si="0"/>
        <v>0</v>
      </c>
    </row>
    <row r="26" spans="1:10" ht="22.5">
      <c r="A26" s="13" t="s">
        <v>28</v>
      </c>
      <c r="B26" s="10">
        <v>1130</v>
      </c>
      <c r="C26" s="10">
        <v>80</v>
      </c>
      <c r="D26" s="138"/>
      <c r="E26" s="138"/>
      <c r="F26" s="138"/>
      <c r="G26" s="138"/>
      <c r="H26" s="138"/>
      <c r="I26" s="81" t="s">
        <v>21</v>
      </c>
      <c r="J26" s="88">
        <f t="shared" si="0"/>
        <v>0</v>
      </c>
    </row>
    <row r="27" spans="1:10" ht="12.75">
      <c r="A27" s="11" t="s">
        <v>29</v>
      </c>
      <c r="B27" s="4">
        <v>1131</v>
      </c>
      <c r="C27" s="4">
        <v>90</v>
      </c>
      <c r="D27" s="138"/>
      <c r="E27" s="138"/>
      <c r="F27" s="138"/>
      <c r="G27" s="138"/>
      <c r="H27" s="138"/>
      <c r="I27" s="81" t="s">
        <v>21</v>
      </c>
      <c r="J27" s="88">
        <f t="shared" si="0"/>
        <v>0</v>
      </c>
    </row>
    <row r="28" spans="1:10" ht="12.75">
      <c r="A28" s="11" t="s">
        <v>30</v>
      </c>
      <c r="B28" s="4">
        <v>1132</v>
      </c>
      <c r="C28" s="4">
        <v>100</v>
      </c>
      <c r="D28" s="138"/>
      <c r="E28" s="138"/>
      <c r="F28" s="138"/>
      <c r="G28" s="138"/>
      <c r="H28" s="138"/>
      <c r="I28" s="81" t="s">
        <v>21</v>
      </c>
      <c r="J28" s="88">
        <f t="shared" si="0"/>
        <v>0</v>
      </c>
    </row>
    <row r="29" spans="1:10" ht="12.75">
      <c r="A29" s="11" t="s">
        <v>31</v>
      </c>
      <c r="B29" s="4">
        <v>1133</v>
      </c>
      <c r="C29" s="4" t="s">
        <v>32</v>
      </c>
      <c r="D29" s="138"/>
      <c r="E29" s="138"/>
      <c r="F29" s="138"/>
      <c r="G29" s="138"/>
      <c r="H29" s="138"/>
      <c r="I29" s="81" t="s">
        <v>21</v>
      </c>
      <c r="J29" s="88">
        <f t="shared" si="0"/>
        <v>0</v>
      </c>
    </row>
    <row r="30" spans="1:10" ht="12.75">
      <c r="A30" s="11" t="s">
        <v>33</v>
      </c>
      <c r="B30" s="4">
        <v>1134</v>
      </c>
      <c r="C30" s="4">
        <v>120</v>
      </c>
      <c r="D30" s="135"/>
      <c r="E30" s="135"/>
      <c r="F30" s="135"/>
      <c r="G30" s="135"/>
      <c r="H30" s="135"/>
      <c r="I30" s="81" t="s">
        <v>21</v>
      </c>
      <c r="J30" s="88">
        <f t="shared" si="0"/>
        <v>0</v>
      </c>
    </row>
    <row r="31" spans="1:10" ht="12.75">
      <c r="A31" s="11" t="s">
        <v>34</v>
      </c>
      <c r="B31" s="4">
        <v>1135</v>
      </c>
      <c r="C31" s="4">
        <v>130</v>
      </c>
      <c r="D31" s="135"/>
      <c r="E31" s="135"/>
      <c r="F31" s="135"/>
      <c r="G31" s="135"/>
      <c r="H31" s="135"/>
      <c r="I31" s="81" t="s">
        <v>21</v>
      </c>
      <c r="J31" s="88">
        <f t="shared" si="0"/>
        <v>0</v>
      </c>
    </row>
    <row r="32" spans="1:10" ht="12.75">
      <c r="A32" s="33" t="s">
        <v>35</v>
      </c>
      <c r="B32" s="34">
        <v>1136</v>
      </c>
      <c r="C32" s="34">
        <v>140</v>
      </c>
      <c r="D32" s="136"/>
      <c r="E32" s="136"/>
      <c r="F32" s="136"/>
      <c r="G32" s="135"/>
      <c r="H32" s="136"/>
      <c r="I32" s="81" t="s">
        <v>21</v>
      </c>
      <c r="J32" s="89">
        <f t="shared" si="0"/>
        <v>0</v>
      </c>
    </row>
    <row r="33" spans="1:10" ht="22.5">
      <c r="A33" s="14" t="s">
        <v>36</v>
      </c>
      <c r="B33" s="4">
        <v>1137</v>
      </c>
      <c r="C33" s="4">
        <v>150</v>
      </c>
      <c r="D33" s="135"/>
      <c r="E33" s="135"/>
      <c r="F33" s="135"/>
      <c r="G33" s="135"/>
      <c r="H33" s="135"/>
      <c r="I33" s="82" t="s">
        <v>21</v>
      </c>
      <c r="J33" s="90">
        <f t="shared" si="0"/>
        <v>0</v>
      </c>
    </row>
    <row r="34" spans="1:10" ht="12.75">
      <c r="A34" s="45"/>
      <c r="B34" s="46"/>
      <c r="C34" s="46"/>
      <c r="D34" s="137"/>
      <c r="E34" s="137"/>
      <c r="F34" s="137"/>
      <c r="G34" s="137"/>
      <c r="H34" s="137"/>
      <c r="I34" s="47"/>
      <c r="J34" s="47"/>
    </row>
    <row r="35" spans="1:8" ht="12.75">
      <c r="A35" s="32" t="s">
        <v>37</v>
      </c>
      <c r="D35" s="137"/>
      <c r="E35" s="137"/>
      <c r="F35" s="137"/>
      <c r="G35" s="137"/>
      <c r="H35" s="137"/>
    </row>
    <row r="36" spans="1:10" ht="12.75">
      <c r="A36" s="37">
        <v>1</v>
      </c>
      <c r="B36" s="38">
        <v>2</v>
      </c>
      <c r="C36" s="39">
        <v>3</v>
      </c>
      <c r="D36" s="23">
        <v>4</v>
      </c>
      <c r="E36" s="23">
        <v>5</v>
      </c>
      <c r="F36" s="23">
        <v>6</v>
      </c>
      <c r="G36" s="23">
        <v>7</v>
      </c>
      <c r="H36" s="23">
        <v>8</v>
      </c>
      <c r="I36" s="38">
        <v>9</v>
      </c>
      <c r="J36" s="40">
        <v>10</v>
      </c>
    </row>
    <row r="37" spans="1:10" ht="12.75">
      <c r="A37" s="11" t="s">
        <v>38</v>
      </c>
      <c r="B37" s="11">
        <v>1138</v>
      </c>
      <c r="C37" s="4">
        <v>160</v>
      </c>
      <c r="D37" s="4"/>
      <c r="E37" s="4"/>
      <c r="F37" s="4"/>
      <c r="G37" s="135"/>
      <c r="H37" s="4"/>
      <c r="I37" s="81" t="s">
        <v>21</v>
      </c>
      <c r="J37" s="86">
        <f>F37+G37-H37</f>
        <v>0</v>
      </c>
    </row>
    <row r="38" spans="1:10" ht="12.75">
      <c r="A38" s="11" t="s">
        <v>39</v>
      </c>
      <c r="B38" s="11">
        <v>1139</v>
      </c>
      <c r="C38" s="4">
        <v>170</v>
      </c>
      <c r="D38" s="135"/>
      <c r="E38" s="135"/>
      <c r="F38" s="135"/>
      <c r="G38" s="135"/>
      <c r="H38" s="135"/>
      <c r="I38" s="81" t="s">
        <v>21</v>
      </c>
      <c r="J38" s="86">
        <f aca="true" t="shared" si="1" ref="J38:J66">F38+G38-H38</f>
        <v>0</v>
      </c>
    </row>
    <row r="39" spans="1:10" ht="12.75">
      <c r="A39" s="9" t="s">
        <v>40</v>
      </c>
      <c r="B39" s="17">
        <v>1140</v>
      </c>
      <c r="C39" s="12">
        <v>180</v>
      </c>
      <c r="D39" s="135"/>
      <c r="E39" s="135"/>
      <c r="F39" s="135"/>
      <c r="G39" s="135"/>
      <c r="H39" s="135"/>
      <c r="I39" s="81" t="s">
        <v>21</v>
      </c>
      <c r="J39" s="86">
        <f t="shared" si="1"/>
        <v>0</v>
      </c>
    </row>
    <row r="40" spans="1:10" ht="22.5">
      <c r="A40" s="13" t="s">
        <v>41</v>
      </c>
      <c r="B40" s="17">
        <v>1150</v>
      </c>
      <c r="C40" s="12">
        <v>190</v>
      </c>
      <c r="D40" s="135"/>
      <c r="E40" s="135"/>
      <c r="F40" s="135"/>
      <c r="G40" s="135"/>
      <c r="H40" s="135"/>
      <c r="I40" s="81" t="s">
        <v>21</v>
      </c>
      <c r="J40" s="86">
        <f t="shared" si="1"/>
        <v>0</v>
      </c>
    </row>
    <row r="41" spans="1:10" ht="12.75">
      <c r="A41" s="9" t="s">
        <v>42</v>
      </c>
      <c r="B41" s="17">
        <v>1160</v>
      </c>
      <c r="C41" s="12">
        <v>200</v>
      </c>
      <c r="D41" s="135"/>
      <c r="E41" s="135"/>
      <c r="F41" s="135"/>
      <c r="G41" s="135"/>
      <c r="H41" s="135"/>
      <c r="I41" s="81" t="s">
        <v>21</v>
      </c>
      <c r="J41" s="86">
        <f t="shared" si="1"/>
        <v>0</v>
      </c>
    </row>
    <row r="42" spans="1:10" ht="12.75">
      <c r="A42" s="11" t="s">
        <v>43</v>
      </c>
      <c r="B42" s="11">
        <v>1161</v>
      </c>
      <c r="C42" s="4">
        <v>210</v>
      </c>
      <c r="D42" s="135"/>
      <c r="E42" s="135"/>
      <c r="F42" s="135"/>
      <c r="G42" s="135"/>
      <c r="H42" s="135"/>
      <c r="I42" s="81" t="s">
        <v>21</v>
      </c>
      <c r="J42" s="86">
        <f t="shared" si="1"/>
        <v>0</v>
      </c>
    </row>
    <row r="43" spans="1:10" ht="12.75">
      <c r="A43" s="11" t="s">
        <v>44</v>
      </c>
      <c r="B43" s="11">
        <v>1162</v>
      </c>
      <c r="C43" s="4">
        <v>220</v>
      </c>
      <c r="D43" s="135"/>
      <c r="E43" s="135"/>
      <c r="F43" s="135"/>
      <c r="G43" s="135"/>
      <c r="H43" s="135"/>
      <c r="I43" s="81" t="s">
        <v>21</v>
      </c>
      <c r="J43" s="86">
        <f t="shared" si="1"/>
        <v>0</v>
      </c>
    </row>
    <row r="44" spans="1:10" ht="12.75">
      <c r="A44" s="11" t="s">
        <v>45</v>
      </c>
      <c r="B44" s="11">
        <v>1163</v>
      </c>
      <c r="C44" s="4">
        <v>230</v>
      </c>
      <c r="D44" s="135"/>
      <c r="E44" s="135"/>
      <c r="F44" s="135"/>
      <c r="G44" s="135"/>
      <c r="H44" s="135"/>
      <c r="I44" s="81" t="s">
        <v>21</v>
      </c>
      <c r="J44" s="86">
        <f t="shared" si="1"/>
        <v>0</v>
      </c>
    </row>
    <row r="45" spans="1:10" ht="12.75">
      <c r="A45" s="11" t="s">
        <v>46</v>
      </c>
      <c r="B45" s="11">
        <v>1164</v>
      </c>
      <c r="C45" s="4">
        <v>240</v>
      </c>
      <c r="D45" s="135"/>
      <c r="E45" s="135"/>
      <c r="F45" s="135"/>
      <c r="G45" s="135"/>
      <c r="H45" s="135"/>
      <c r="I45" s="81" t="s">
        <v>21</v>
      </c>
      <c r="J45" s="86">
        <f t="shared" si="1"/>
        <v>0</v>
      </c>
    </row>
    <row r="46" spans="1:10" ht="12.75">
      <c r="A46" s="11" t="s">
        <v>47</v>
      </c>
      <c r="B46" s="11">
        <v>1165</v>
      </c>
      <c r="C46" s="4">
        <v>250</v>
      </c>
      <c r="D46" s="135"/>
      <c r="E46" s="135"/>
      <c r="F46" s="135"/>
      <c r="G46" s="135"/>
      <c r="H46" s="135"/>
      <c r="I46" s="81" t="s">
        <v>21</v>
      </c>
      <c r="J46" s="86">
        <f t="shared" si="1"/>
        <v>0</v>
      </c>
    </row>
    <row r="47" spans="1:10" ht="12.75">
      <c r="A47" s="11" t="s">
        <v>48</v>
      </c>
      <c r="B47" s="11">
        <v>1166</v>
      </c>
      <c r="C47" s="4">
        <v>260</v>
      </c>
      <c r="D47" s="135"/>
      <c r="E47" s="135"/>
      <c r="F47" s="135"/>
      <c r="G47" s="135"/>
      <c r="H47" s="135"/>
      <c r="I47" s="81" t="s">
        <v>21</v>
      </c>
      <c r="J47" s="86">
        <f t="shared" si="1"/>
        <v>0</v>
      </c>
    </row>
    <row r="48" spans="1:10" ht="12.75">
      <c r="A48" s="9" t="s">
        <v>49</v>
      </c>
      <c r="B48" s="18">
        <v>1170</v>
      </c>
      <c r="C48" s="10">
        <v>270</v>
      </c>
      <c r="D48" s="135"/>
      <c r="E48" s="135"/>
      <c r="F48" s="135"/>
      <c r="G48" s="135"/>
      <c r="H48" s="135"/>
      <c r="I48" s="81" t="s">
        <v>21</v>
      </c>
      <c r="J48" s="86">
        <f t="shared" si="1"/>
        <v>0</v>
      </c>
    </row>
    <row r="49" spans="1:10" ht="22.5">
      <c r="A49" s="14" t="s">
        <v>50</v>
      </c>
      <c r="B49" s="11">
        <v>1171</v>
      </c>
      <c r="C49" s="4">
        <v>280</v>
      </c>
      <c r="D49" s="135"/>
      <c r="E49" s="135"/>
      <c r="F49" s="135"/>
      <c r="G49" s="135"/>
      <c r="H49" s="135"/>
      <c r="I49" s="81" t="s">
        <v>21</v>
      </c>
      <c r="J49" s="86">
        <f t="shared" si="1"/>
        <v>0</v>
      </c>
    </row>
    <row r="50" spans="1:10" ht="22.5">
      <c r="A50" s="14" t="s">
        <v>51</v>
      </c>
      <c r="B50" s="11">
        <v>1172</v>
      </c>
      <c r="C50" s="4">
        <v>290</v>
      </c>
      <c r="D50" s="135"/>
      <c r="E50" s="135"/>
      <c r="F50" s="135"/>
      <c r="G50" s="135"/>
      <c r="H50" s="135"/>
      <c r="I50" s="81" t="s">
        <v>21</v>
      </c>
      <c r="J50" s="86">
        <f t="shared" si="1"/>
        <v>0</v>
      </c>
    </row>
    <row r="51" spans="1:10" ht="12.75">
      <c r="A51" s="19" t="s">
        <v>52</v>
      </c>
      <c r="B51" s="20">
        <v>1200</v>
      </c>
      <c r="C51" s="5">
        <v>300</v>
      </c>
      <c r="D51" s="135"/>
      <c r="E51" s="135"/>
      <c r="F51" s="135"/>
      <c r="G51" s="135"/>
      <c r="H51" s="135"/>
      <c r="I51" s="81" t="s">
        <v>21</v>
      </c>
      <c r="J51" s="86">
        <f t="shared" si="1"/>
        <v>0</v>
      </c>
    </row>
    <row r="52" spans="1:10" ht="12.75">
      <c r="A52" s="19" t="s">
        <v>53</v>
      </c>
      <c r="B52" s="20">
        <v>1300</v>
      </c>
      <c r="C52" s="5">
        <v>310</v>
      </c>
      <c r="D52" s="135"/>
      <c r="E52" s="135"/>
      <c r="F52" s="135"/>
      <c r="G52" s="135"/>
      <c r="H52" s="135"/>
      <c r="I52" s="81" t="s">
        <v>21</v>
      </c>
      <c r="J52" s="86">
        <f t="shared" si="1"/>
        <v>0</v>
      </c>
    </row>
    <row r="53" spans="1:10" ht="12.75">
      <c r="A53" s="9" t="s">
        <v>54</v>
      </c>
      <c r="B53" s="18">
        <v>1310</v>
      </c>
      <c r="C53" s="10">
        <v>320</v>
      </c>
      <c r="D53" s="135"/>
      <c r="E53" s="135"/>
      <c r="F53" s="135"/>
      <c r="G53" s="135"/>
      <c r="H53" s="135"/>
      <c r="I53" s="81" t="s">
        <v>21</v>
      </c>
      <c r="J53" s="86">
        <f t="shared" si="1"/>
        <v>0</v>
      </c>
    </row>
    <row r="54" spans="1:10" ht="12.75">
      <c r="A54" s="9" t="s">
        <v>55</v>
      </c>
      <c r="B54" s="17">
        <v>1320</v>
      </c>
      <c r="C54" s="12">
        <v>330</v>
      </c>
      <c r="D54" s="135"/>
      <c r="E54" s="135"/>
      <c r="F54" s="135"/>
      <c r="G54" s="135"/>
      <c r="H54" s="135"/>
      <c r="I54" s="81" t="s">
        <v>21</v>
      </c>
      <c r="J54" s="86">
        <f t="shared" si="1"/>
        <v>0</v>
      </c>
    </row>
    <row r="55" spans="1:10" ht="12.75">
      <c r="A55" s="9" t="s">
        <v>56</v>
      </c>
      <c r="B55" s="17">
        <v>1340</v>
      </c>
      <c r="C55" s="12">
        <v>340</v>
      </c>
      <c r="D55" s="135"/>
      <c r="E55" s="135"/>
      <c r="F55" s="135"/>
      <c r="G55" s="135"/>
      <c r="H55" s="135"/>
      <c r="I55" s="81" t="s">
        <v>21</v>
      </c>
      <c r="J55" s="86">
        <f t="shared" si="1"/>
        <v>0</v>
      </c>
    </row>
    <row r="56" spans="1:10" ht="12.75">
      <c r="A56" s="11" t="s">
        <v>57</v>
      </c>
      <c r="B56" s="11">
        <v>1341</v>
      </c>
      <c r="C56" s="4">
        <v>350</v>
      </c>
      <c r="D56" s="135"/>
      <c r="E56" s="135"/>
      <c r="F56" s="135"/>
      <c r="G56" s="135"/>
      <c r="H56" s="135"/>
      <c r="I56" s="81" t="s">
        <v>21</v>
      </c>
      <c r="J56" s="86">
        <f t="shared" si="1"/>
        <v>0</v>
      </c>
    </row>
    <row r="57" spans="1:10" ht="12.75">
      <c r="A57" s="11" t="s">
        <v>58</v>
      </c>
      <c r="B57" s="11">
        <v>1342</v>
      </c>
      <c r="C57" s="4">
        <v>360</v>
      </c>
      <c r="D57" s="135"/>
      <c r="E57" s="135"/>
      <c r="F57" s="135"/>
      <c r="G57" s="135"/>
      <c r="H57" s="135"/>
      <c r="I57" s="81" t="s">
        <v>21</v>
      </c>
      <c r="J57" s="86">
        <f t="shared" si="1"/>
        <v>0</v>
      </c>
    </row>
    <row r="58" spans="1:10" ht="12.75">
      <c r="A58" s="11" t="s">
        <v>59</v>
      </c>
      <c r="B58" s="11">
        <v>1343</v>
      </c>
      <c r="C58" s="4">
        <v>370</v>
      </c>
      <c r="D58" s="135"/>
      <c r="E58" s="135"/>
      <c r="F58" s="135"/>
      <c r="G58" s="135"/>
      <c r="H58" s="135"/>
      <c r="I58" s="81" t="s">
        <v>21</v>
      </c>
      <c r="J58" s="86">
        <f t="shared" si="1"/>
        <v>0</v>
      </c>
    </row>
    <row r="59" spans="1:10" ht="12.75">
      <c r="A59" s="9" t="s">
        <v>60</v>
      </c>
      <c r="B59" s="18">
        <v>1350</v>
      </c>
      <c r="C59" s="10">
        <v>380</v>
      </c>
      <c r="D59" s="135"/>
      <c r="E59" s="135"/>
      <c r="F59" s="135"/>
      <c r="G59" s="135"/>
      <c r="H59" s="135"/>
      <c r="I59" s="81" t="s">
        <v>21</v>
      </c>
      <c r="J59" s="86">
        <f t="shared" si="1"/>
        <v>0</v>
      </c>
    </row>
    <row r="60" spans="1:10" ht="12.75">
      <c r="A60" s="21" t="s">
        <v>61</v>
      </c>
      <c r="B60" s="20">
        <v>2000</v>
      </c>
      <c r="C60" s="5">
        <v>390</v>
      </c>
      <c r="D60" s="135"/>
      <c r="E60" s="135"/>
      <c r="F60" s="135"/>
      <c r="G60" s="135"/>
      <c r="H60" s="135"/>
      <c r="I60" s="81" t="s">
        <v>21</v>
      </c>
      <c r="J60" s="86">
        <f t="shared" si="1"/>
        <v>0</v>
      </c>
    </row>
    <row r="61" spans="1:10" ht="12.75">
      <c r="A61" s="19" t="s">
        <v>62</v>
      </c>
      <c r="B61" s="20">
        <v>2100</v>
      </c>
      <c r="C61" s="5">
        <v>400</v>
      </c>
      <c r="D61" s="135"/>
      <c r="E61" s="135"/>
      <c r="F61" s="135"/>
      <c r="G61" s="135"/>
      <c r="H61" s="135"/>
      <c r="I61" s="81" t="s">
        <v>21</v>
      </c>
      <c r="J61" s="86">
        <f t="shared" si="1"/>
        <v>0</v>
      </c>
    </row>
    <row r="62" spans="1:10" ht="12.75">
      <c r="A62" s="22" t="s">
        <v>63</v>
      </c>
      <c r="B62" s="18">
        <v>2110</v>
      </c>
      <c r="C62" s="10">
        <v>410</v>
      </c>
      <c r="D62" s="135"/>
      <c r="E62" s="135"/>
      <c r="F62" s="135"/>
      <c r="G62" s="135"/>
      <c r="H62" s="135"/>
      <c r="I62" s="81" t="s">
        <v>21</v>
      </c>
      <c r="J62" s="86">
        <f t="shared" si="1"/>
        <v>0</v>
      </c>
    </row>
    <row r="63" spans="1:10" ht="12.75">
      <c r="A63" s="22" t="s">
        <v>64</v>
      </c>
      <c r="B63" s="18">
        <v>2120</v>
      </c>
      <c r="C63" s="10">
        <v>420</v>
      </c>
      <c r="D63" s="135"/>
      <c r="E63" s="135"/>
      <c r="F63" s="135"/>
      <c r="G63" s="135"/>
      <c r="H63" s="135"/>
      <c r="I63" s="81" t="s">
        <v>21</v>
      </c>
      <c r="J63" s="86">
        <f t="shared" si="1"/>
        <v>0</v>
      </c>
    </row>
    <row r="64" spans="1:10" ht="12.75">
      <c r="A64" s="11" t="s">
        <v>65</v>
      </c>
      <c r="B64" s="11">
        <v>2121</v>
      </c>
      <c r="C64" s="4">
        <v>430</v>
      </c>
      <c r="D64" s="135"/>
      <c r="E64" s="135"/>
      <c r="F64" s="135"/>
      <c r="G64" s="135"/>
      <c r="H64" s="135"/>
      <c r="I64" s="81" t="s">
        <v>21</v>
      </c>
      <c r="J64" s="86">
        <f t="shared" si="1"/>
        <v>0</v>
      </c>
    </row>
    <row r="65" spans="1:10" ht="12.75">
      <c r="A65" s="33" t="s">
        <v>66</v>
      </c>
      <c r="B65" s="33">
        <v>2122</v>
      </c>
      <c r="C65" s="34">
        <v>440</v>
      </c>
      <c r="D65" s="136"/>
      <c r="E65" s="136"/>
      <c r="F65" s="136"/>
      <c r="G65" s="135"/>
      <c r="H65" s="136"/>
      <c r="I65" s="81" t="s">
        <v>21</v>
      </c>
      <c r="J65" s="87">
        <f t="shared" si="1"/>
        <v>0</v>
      </c>
    </row>
    <row r="66" spans="1:10" ht="12.75">
      <c r="A66" s="11" t="s">
        <v>67</v>
      </c>
      <c r="B66" s="11">
        <v>2123</v>
      </c>
      <c r="C66" s="4">
        <v>450</v>
      </c>
      <c r="D66" s="135"/>
      <c r="E66" s="135"/>
      <c r="F66" s="135"/>
      <c r="G66" s="135"/>
      <c r="H66" s="135"/>
      <c r="I66" s="82" t="s">
        <v>21</v>
      </c>
      <c r="J66" s="86">
        <f t="shared" si="1"/>
        <v>0</v>
      </c>
    </row>
    <row r="67" spans="1:10" ht="12.75">
      <c r="A67" s="49"/>
      <c r="B67" s="49"/>
      <c r="C67" s="46"/>
      <c r="D67" s="47"/>
      <c r="E67" s="47"/>
      <c r="F67" s="47"/>
      <c r="G67" s="47"/>
      <c r="H67" s="47"/>
      <c r="I67" s="47"/>
      <c r="J67" s="47"/>
    </row>
    <row r="68" spans="1:10" ht="12.75">
      <c r="A68" s="49"/>
      <c r="B68" s="49"/>
      <c r="C68" s="46"/>
      <c r="D68" s="47"/>
      <c r="E68" s="47"/>
      <c r="F68" s="47"/>
      <c r="G68" s="47"/>
      <c r="H68" s="47"/>
      <c r="I68" s="47"/>
      <c r="J68" s="47"/>
    </row>
    <row r="69" spans="1:10" ht="12.75">
      <c r="A69" s="49"/>
      <c r="B69" s="49"/>
      <c r="C69" s="46"/>
      <c r="D69" s="47"/>
      <c r="E69" s="47"/>
      <c r="F69" s="47"/>
      <c r="G69" s="47"/>
      <c r="H69" s="47"/>
      <c r="I69" s="47"/>
      <c r="J69" s="47"/>
    </row>
    <row r="70" spans="1:10" ht="12.75">
      <c r="A70" s="49"/>
      <c r="B70" s="49"/>
      <c r="C70" s="46"/>
      <c r="D70" s="47"/>
      <c r="E70" s="47"/>
      <c r="F70" s="47"/>
      <c r="G70" s="47"/>
      <c r="H70" s="47"/>
      <c r="I70" s="47"/>
      <c r="J70" s="47"/>
    </row>
    <row r="71" spans="1:10" ht="12.75">
      <c r="A71" s="69" t="s">
        <v>37</v>
      </c>
      <c r="B71" s="49"/>
      <c r="C71" s="70"/>
      <c r="D71" s="47"/>
      <c r="E71" s="47"/>
      <c r="F71" s="47"/>
      <c r="G71" s="47"/>
      <c r="H71" s="47"/>
      <c r="I71" s="47"/>
      <c r="J71" s="47"/>
    </row>
    <row r="72" spans="1:10" ht="12.75">
      <c r="A72" s="37">
        <v>1</v>
      </c>
      <c r="B72" s="23">
        <v>2</v>
      </c>
      <c r="C72" s="23">
        <v>3</v>
      </c>
      <c r="D72" s="40">
        <v>4</v>
      </c>
      <c r="E72" s="40">
        <v>5</v>
      </c>
      <c r="F72" s="40">
        <v>6</v>
      </c>
      <c r="G72" s="40">
        <v>7</v>
      </c>
      <c r="H72" s="38">
        <v>8</v>
      </c>
      <c r="I72" s="38">
        <v>9</v>
      </c>
      <c r="J72" s="40">
        <v>10</v>
      </c>
    </row>
    <row r="73" spans="1:10" ht="12.75">
      <c r="A73" s="42" t="s">
        <v>68</v>
      </c>
      <c r="B73" s="44">
        <v>2130</v>
      </c>
      <c r="C73" s="44">
        <v>460</v>
      </c>
      <c r="D73" s="43"/>
      <c r="E73" s="43"/>
      <c r="F73" s="43"/>
      <c r="G73" s="6" t="e">
        <f>SUM('10a'!#REF!:'10a'!#REF!)</f>
        <v>#REF!</v>
      </c>
      <c r="H73" s="43"/>
      <c r="I73" s="81" t="s">
        <v>21</v>
      </c>
      <c r="J73" s="91" t="e">
        <f>F73+G73-H73</f>
        <v>#REF!</v>
      </c>
    </row>
    <row r="74" spans="1:10" ht="12.75">
      <c r="A74" s="11" t="s">
        <v>69</v>
      </c>
      <c r="B74" s="4">
        <v>2131</v>
      </c>
      <c r="C74" s="4">
        <v>470</v>
      </c>
      <c r="D74" s="6"/>
      <c r="E74" s="6"/>
      <c r="F74" s="6"/>
      <c r="G74" s="6" t="e">
        <f>SUM('10a'!#REF!:'10a'!#REF!)</f>
        <v>#REF!</v>
      </c>
      <c r="H74" s="6"/>
      <c r="I74" s="81" t="s">
        <v>21</v>
      </c>
      <c r="J74" s="91" t="e">
        <f aca="true" t="shared" si="2" ref="J74:J88">F74+G74-H74</f>
        <v>#REF!</v>
      </c>
    </row>
    <row r="75" spans="1:10" ht="12.75">
      <c r="A75" s="11" t="s">
        <v>70</v>
      </c>
      <c r="B75" s="4">
        <v>2132</v>
      </c>
      <c r="C75" s="4">
        <v>480</v>
      </c>
      <c r="D75" s="6"/>
      <c r="E75" s="6"/>
      <c r="F75" s="6"/>
      <c r="G75" s="6" t="e">
        <f>SUM('10a'!#REF!:'10a'!#REF!)</f>
        <v>#REF!</v>
      </c>
      <c r="H75" s="6"/>
      <c r="I75" s="81" t="s">
        <v>21</v>
      </c>
      <c r="J75" s="91" t="e">
        <f t="shared" si="2"/>
        <v>#REF!</v>
      </c>
    </row>
    <row r="76" spans="1:10" ht="12.75">
      <c r="A76" s="11" t="s">
        <v>71</v>
      </c>
      <c r="B76" s="4">
        <v>2133</v>
      </c>
      <c r="C76" s="4">
        <v>490</v>
      </c>
      <c r="D76" s="6"/>
      <c r="E76" s="6"/>
      <c r="F76" s="6"/>
      <c r="G76" s="6" t="e">
        <f>SUM('10a'!#REF!:'10a'!#REF!)</f>
        <v>#REF!</v>
      </c>
      <c r="H76" s="6"/>
      <c r="I76" s="81" t="s">
        <v>21</v>
      </c>
      <c r="J76" s="91" t="e">
        <f t="shared" si="2"/>
        <v>#REF!</v>
      </c>
    </row>
    <row r="77" spans="1:10" ht="12.75">
      <c r="A77" s="22" t="s">
        <v>72</v>
      </c>
      <c r="B77" s="5">
        <v>2140</v>
      </c>
      <c r="C77" s="5">
        <v>500</v>
      </c>
      <c r="D77" s="6"/>
      <c r="E77" s="6"/>
      <c r="F77" s="6"/>
      <c r="G77" s="6" t="e">
        <f>SUM('10a'!#REF!:'10a'!#REF!)</f>
        <v>#REF!</v>
      </c>
      <c r="H77" s="6"/>
      <c r="I77" s="81" t="s">
        <v>21</v>
      </c>
      <c r="J77" s="91" t="e">
        <f t="shared" si="2"/>
        <v>#REF!</v>
      </c>
    </row>
    <row r="78" spans="1:10" ht="12.75">
      <c r="A78" s="11" t="s">
        <v>73</v>
      </c>
      <c r="B78" s="4">
        <v>2141</v>
      </c>
      <c r="C78" s="4">
        <v>510</v>
      </c>
      <c r="D78" s="6"/>
      <c r="E78" s="6"/>
      <c r="F78" s="6"/>
      <c r="G78" s="6" t="e">
        <f>SUM('10a'!#REF!:'10a'!#REF!)</f>
        <v>#REF!</v>
      </c>
      <c r="H78" s="6"/>
      <c r="I78" s="81" t="s">
        <v>21</v>
      </c>
      <c r="J78" s="91" t="e">
        <f t="shared" si="2"/>
        <v>#REF!</v>
      </c>
    </row>
    <row r="79" spans="1:10" ht="12.75">
      <c r="A79" s="11" t="s">
        <v>74</v>
      </c>
      <c r="B79" s="4">
        <v>2142</v>
      </c>
      <c r="C79" s="4">
        <v>520</v>
      </c>
      <c r="D79" s="6"/>
      <c r="E79" s="6"/>
      <c r="F79" s="6"/>
      <c r="G79" s="6" t="e">
        <f>SUM('10a'!#REF!:'10a'!#REF!)</f>
        <v>#REF!</v>
      </c>
      <c r="H79" s="6"/>
      <c r="I79" s="81" t="s">
        <v>21</v>
      </c>
      <c r="J79" s="91" t="e">
        <f t="shared" si="2"/>
        <v>#REF!</v>
      </c>
    </row>
    <row r="80" spans="1:10" ht="12.75">
      <c r="A80" s="11" t="s">
        <v>75</v>
      </c>
      <c r="B80" s="4">
        <v>2143</v>
      </c>
      <c r="C80" s="4">
        <v>530</v>
      </c>
      <c r="D80" s="16"/>
      <c r="E80" s="16"/>
      <c r="F80" s="16"/>
      <c r="G80" s="6">
        <f>SUM('10a'!L69:'10a'!V69)</f>
        <v>0</v>
      </c>
      <c r="H80" s="15"/>
      <c r="I80" s="81" t="s">
        <v>21</v>
      </c>
      <c r="J80" s="91">
        <f t="shared" si="2"/>
        <v>0</v>
      </c>
    </row>
    <row r="81" spans="1:10" ht="12.75">
      <c r="A81" s="11" t="s">
        <v>76</v>
      </c>
      <c r="B81" s="4">
        <v>2144</v>
      </c>
      <c r="C81" s="4">
        <v>540</v>
      </c>
      <c r="D81" s="6"/>
      <c r="E81" s="6"/>
      <c r="F81" s="6"/>
      <c r="G81" s="6">
        <f>SUM('10a'!L70:'10a'!V70)</f>
        <v>0</v>
      </c>
      <c r="H81" s="6"/>
      <c r="I81" s="81" t="s">
        <v>21</v>
      </c>
      <c r="J81" s="91">
        <f t="shared" si="2"/>
        <v>0</v>
      </c>
    </row>
    <row r="82" spans="1:10" ht="12.75">
      <c r="A82" s="24" t="s">
        <v>77</v>
      </c>
      <c r="B82" s="23">
        <v>2200</v>
      </c>
      <c r="C82" s="23">
        <v>550</v>
      </c>
      <c r="D82" s="6"/>
      <c r="E82" s="6"/>
      <c r="F82" s="6"/>
      <c r="G82" s="6">
        <f>SUM('10a'!L71:'10a'!V71)</f>
        <v>0</v>
      </c>
      <c r="H82" s="6"/>
      <c r="I82" s="81" t="s">
        <v>21</v>
      </c>
      <c r="J82" s="91">
        <f t="shared" si="2"/>
        <v>0</v>
      </c>
    </row>
    <row r="83" spans="1:10" ht="12.75">
      <c r="A83" s="8" t="s">
        <v>78</v>
      </c>
      <c r="B83" s="23">
        <v>2300</v>
      </c>
      <c r="C83" s="23">
        <v>560</v>
      </c>
      <c r="D83" s="6"/>
      <c r="E83" s="6"/>
      <c r="F83" s="6"/>
      <c r="G83" s="6">
        <f>SUM('10a'!L72:'10a'!V72)</f>
        <v>0</v>
      </c>
      <c r="H83" s="6"/>
      <c r="I83" s="81" t="s">
        <v>21</v>
      </c>
      <c r="J83" s="91">
        <f t="shared" si="2"/>
        <v>0</v>
      </c>
    </row>
    <row r="84" spans="1:10" ht="12.75">
      <c r="A84" s="8" t="s">
        <v>79</v>
      </c>
      <c r="B84" s="23">
        <v>2400</v>
      </c>
      <c r="C84" s="23">
        <v>570</v>
      </c>
      <c r="D84" s="6"/>
      <c r="E84" s="6"/>
      <c r="F84" s="6"/>
      <c r="G84" s="6">
        <f>SUM('10a'!L73:'10a'!V73)</f>
        <v>0</v>
      </c>
      <c r="H84" s="6"/>
      <c r="I84" s="81" t="s">
        <v>21</v>
      </c>
      <c r="J84" s="91">
        <f t="shared" si="2"/>
        <v>0</v>
      </c>
    </row>
    <row r="85" spans="1:10" ht="12.75">
      <c r="A85" s="24" t="s">
        <v>80</v>
      </c>
      <c r="B85" s="4">
        <v>2410</v>
      </c>
      <c r="C85" s="4">
        <v>580</v>
      </c>
      <c r="D85" s="6"/>
      <c r="E85" s="6"/>
      <c r="F85" s="6"/>
      <c r="G85" s="6">
        <f>SUM('10a'!L77:'10a'!V77)</f>
        <v>0</v>
      </c>
      <c r="H85" s="6"/>
      <c r="I85" s="81" t="s">
        <v>21</v>
      </c>
      <c r="J85" s="91">
        <f t="shared" si="2"/>
        <v>0</v>
      </c>
    </row>
    <row r="86" spans="1:10" ht="12.75">
      <c r="A86" s="24" t="s">
        <v>81</v>
      </c>
      <c r="B86" s="4">
        <v>2420</v>
      </c>
      <c r="C86" s="4">
        <v>590</v>
      </c>
      <c r="D86" s="6"/>
      <c r="E86" s="6"/>
      <c r="F86" s="6"/>
      <c r="G86" s="6">
        <f>SUM('10a'!L78:'10a'!V78)</f>
        <v>0</v>
      </c>
      <c r="H86" s="6"/>
      <c r="I86" s="81" t="s">
        <v>21</v>
      </c>
      <c r="J86" s="91">
        <f t="shared" si="2"/>
        <v>0</v>
      </c>
    </row>
    <row r="87" spans="1:10" ht="12.75">
      <c r="A87" s="24" t="s">
        <v>82</v>
      </c>
      <c r="B87" s="4">
        <v>2430</v>
      </c>
      <c r="C87" s="4">
        <v>600</v>
      </c>
      <c r="D87" s="6"/>
      <c r="E87" s="6"/>
      <c r="F87" s="6"/>
      <c r="G87" s="6">
        <f>SUM('10a'!L79:'10a'!V79)</f>
        <v>0</v>
      </c>
      <c r="H87" s="6"/>
      <c r="I87" s="81" t="s">
        <v>21</v>
      </c>
      <c r="J87" s="91">
        <f t="shared" si="2"/>
        <v>0</v>
      </c>
    </row>
    <row r="88" spans="1:10" ht="12.75">
      <c r="A88" s="24" t="s">
        <v>83</v>
      </c>
      <c r="B88" s="4">
        <v>2440</v>
      </c>
      <c r="C88" s="4">
        <v>610</v>
      </c>
      <c r="D88" s="6"/>
      <c r="E88" s="6"/>
      <c r="F88" s="6"/>
      <c r="G88" s="6" t="e">
        <f>SUM('10a'!#REF!:'10a'!#REF!)</f>
        <v>#REF!</v>
      </c>
      <c r="H88" s="6"/>
      <c r="I88" s="81" t="s">
        <v>21</v>
      </c>
      <c r="J88" s="91" t="e">
        <f t="shared" si="2"/>
        <v>#REF!</v>
      </c>
    </row>
    <row r="89" spans="1:10" ht="12.75">
      <c r="A89" s="50" t="s">
        <v>85</v>
      </c>
      <c r="B89" s="51">
        <v>3000</v>
      </c>
      <c r="C89" s="51">
        <v>630</v>
      </c>
      <c r="D89" s="35"/>
      <c r="E89" s="35"/>
      <c r="F89" s="81" t="s">
        <v>21</v>
      </c>
      <c r="G89" s="52" t="s">
        <v>21</v>
      </c>
      <c r="H89" s="53" t="s">
        <v>21</v>
      </c>
      <c r="I89" s="53" t="s">
        <v>21</v>
      </c>
      <c r="J89" s="94" t="s">
        <v>21</v>
      </c>
    </row>
    <row r="90" spans="1:10" ht="12.75">
      <c r="A90" s="50"/>
      <c r="B90" s="51">
        <v>4100</v>
      </c>
      <c r="C90" s="51"/>
      <c r="D90" s="35"/>
      <c r="E90" s="35"/>
      <c r="F90" s="81"/>
      <c r="G90" s="52"/>
      <c r="H90" s="53"/>
      <c r="I90" s="53"/>
      <c r="J90" s="94"/>
    </row>
    <row r="91" spans="1:10" ht="12.75">
      <c r="A91" s="9" t="s">
        <v>86</v>
      </c>
      <c r="B91" s="12">
        <v>4110</v>
      </c>
      <c r="C91" s="12">
        <v>640</v>
      </c>
      <c r="D91" s="6"/>
      <c r="E91" s="6"/>
      <c r="F91" s="36"/>
      <c r="G91" s="6">
        <f>SUM('10a'!L82:'10a'!V82)</f>
        <v>0</v>
      </c>
      <c r="H91" s="36"/>
      <c r="I91" s="81" t="s">
        <v>21</v>
      </c>
      <c r="J91" s="92">
        <f>F91+G91-H91</f>
        <v>0</v>
      </c>
    </row>
    <row r="92" spans="1:10" ht="12.75">
      <c r="A92" s="54" t="s">
        <v>87</v>
      </c>
      <c r="B92" s="55">
        <v>4111</v>
      </c>
      <c r="C92" s="55">
        <v>650</v>
      </c>
      <c r="D92" s="43"/>
      <c r="E92" s="43"/>
      <c r="F92" s="43"/>
      <c r="G92" s="6">
        <f>SUM('10a'!L83:'10a'!V83)</f>
        <v>0</v>
      </c>
      <c r="H92" s="43"/>
      <c r="I92" s="81" t="s">
        <v>21</v>
      </c>
      <c r="J92" s="92">
        <f>F92+G92-H92</f>
        <v>0</v>
      </c>
    </row>
    <row r="93" spans="1:10" ht="12.75">
      <c r="A93" s="11" t="s">
        <v>88</v>
      </c>
      <c r="B93" s="4">
        <v>4112</v>
      </c>
      <c r="C93" s="4">
        <v>660</v>
      </c>
      <c r="D93" s="6"/>
      <c r="E93" s="6"/>
      <c r="F93" s="6"/>
      <c r="G93" s="6">
        <f>SUM('10a'!L84:'10a'!V84)</f>
        <v>0</v>
      </c>
      <c r="H93" s="6"/>
      <c r="I93" s="81" t="s">
        <v>21</v>
      </c>
      <c r="J93" s="92">
        <f>F93+G93-H93</f>
        <v>0</v>
      </c>
    </row>
    <row r="94" spans="1:10" ht="12.75">
      <c r="A94" s="11" t="s">
        <v>89</v>
      </c>
      <c r="B94" s="4">
        <v>4113</v>
      </c>
      <c r="C94" s="4">
        <v>670</v>
      </c>
      <c r="D94" s="6"/>
      <c r="E94" s="6"/>
      <c r="F94" s="6"/>
      <c r="G94" s="6">
        <f>SUM('10a'!L85:'10a'!V85)</f>
        <v>0</v>
      </c>
      <c r="H94" s="6"/>
      <c r="I94" s="81" t="s">
        <v>21</v>
      </c>
      <c r="J94" s="92">
        <f>F94+G94-H94</f>
        <v>0</v>
      </c>
    </row>
    <row r="95" spans="1:10" ht="12.75">
      <c r="A95" s="11"/>
      <c r="B95" s="4">
        <v>4200</v>
      </c>
      <c r="C95" s="4"/>
      <c r="D95" s="6"/>
      <c r="E95" s="6"/>
      <c r="F95" s="6"/>
      <c r="G95" s="6"/>
      <c r="H95" s="6"/>
      <c r="I95" s="81"/>
      <c r="J95" s="92"/>
    </row>
    <row r="96" spans="1:10" ht="12.75">
      <c r="A96" s="9" t="s">
        <v>90</v>
      </c>
      <c r="B96" s="12">
        <v>4210</v>
      </c>
      <c r="C96" s="12">
        <v>680</v>
      </c>
      <c r="D96" s="6"/>
      <c r="E96" s="6"/>
      <c r="F96" s="6"/>
      <c r="G96" s="6" t="e">
        <f>SUM('10a'!#REF!:'10a'!#REF!)</f>
        <v>#REF!</v>
      </c>
      <c r="H96" s="6"/>
      <c r="I96" s="81" t="s">
        <v>21</v>
      </c>
      <c r="J96" s="92" t="e">
        <f>F96+G96-H96</f>
        <v>#REF!</v>
      </c>
    </row>
    <row r="97" spans="1:10" ht="12.75">
      <c r="A97" s="8" t="s">
        <v>91</v>
      </c>
      <c r="B97" s="23">
        <v>5000</v>
      </c>
      <c r="C97" s="23">
        <v>690</v>
      </c>
      <c r="D97" s="25" t="s">
        <v>21</v>
      </c>
      <c r="E97" s="6"/>
      <c r="F97" s="26" t="s">
        <v>21</v>
      </c>
      <c r="G97" s="25" t="s">
        <v>21</v>
      </c>
      <c r="H97" s="26" t="s">
        <v>21</v>
      </c>
      <c r="I97" s="26" t="s">
        <v>21</v>
      </c>
      <c r="J97" s="95" t="s">
        <v>21</v>
      </c>
    </row>
    <row r="99" ht="12.75">
      <c r="A99" s="3" t="s">
        <v>92</v>
      </c>
    </row>
    <row r="101" spans="1:9" ht="12.75">
      <c r="A101" s="27" t="s">
        <v>93</v>
      </c>
      <c r="C101" t="s">
        <v>101</v>
      </c>
      <c r="G101" t="s">
        <v>126</v>
      </c>
      <c r="H101" s="271" t="s">
        <v>125</v>
      </c>
      <c r="I101" s="272"/>
    </row>
    <row r="102" spans="4:8" ht="12.75">
      <c r="D102" s="3" t="s">
        <v>96</v>
      </c>
      <c r="H102" s="3" t="s">
        <v>97</v>
      </c>
    </row>
    <row r="103" spans="4:7" ht="12.75">
      <c r="D103" s="3"/>
      <c r="G103" s="3"/>
    </row>
    <row r="104" spans="4:7" ht="12.75">
      <c r="D104" s="3"/>
      <c r="G104" s="3"/>
    </row>
    <row r="105" spans="1:9" ht="12.75">
      <c r="A105" s="27" t="s">
        <v>94</v>
      </c>
      <c r="C105" t="s">
        <v>101</v>
      </c>
      <c r="G105" t="s">
        <v>102</v>
      </c>
      <c r="H105" s="80" t="s">
        <v>127</v>
      </c>
      <c r="I105" s="48"/>
    </row>
    <row r="106" spans="4:8" ht="12.75">
      <c r="D106" s="3" t="s">
        <v>96</v>
      </c>
      <c r="H106" s="3" t="s">
        <v>97</v>
      </c>
    </row>
    <row r="108" ht="12.75">
      <c r="A108" s="28" t="s">
        <v>95</v>
      </c>
    </row>
  </sheetData>
  <sheetProtection/>
  <mergeCells count="10">
    <mergeCell ref="A5:D5"/>
    <mergeCell ref="A6:F6"/>
    <mergeCell ref="G6:H6"/>
    <mergeCell ref="A7:D7"/>
    <mergeCell ref="H7:I7"/>
    <mergeCell ref="H11:I11"/>
    <mergeCell ref="H101:I101"/>
    <mergeCell ref="H8:I8"/>
    <mergeCell ref="H9:I9"/>
    <mergeCell ref="H10:I10"/>
  </mergeCells>
  <printOptions/>
  <pageMargins left="0.4" right="0.4" top="0.7" bottom="0.7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7">
      <selection activeCell="E22" sqref="E22"/>
    </sheetView>
  </sheetViews>
  <sheetFormatPr defaultColWidth="9.140625" defaultRowHeight="12.75"/>
  <cols>
    <col min="1" max="1" width="56.7109375" style="0" customWidth="1"/>
    <col min="2" max="2" width="7.28125" style="0" customWidth="1"/>
    <col min="4" max="4" width="10.7109375" style="0" bestFit="1" customWidth="1"/>
    <col min="5" max="5" width="10.57421875" style="0" bestFit="1" customWidth="1"/>
    <col min="6" max="6" width="10.57421875" style="0" customWidth="1"/>
    <col min="7" max="8" width="10.57421875" style="0" bestFit="1" customWidth="1"/>
    <col min="10" max="10" width="11.28125" style="0" customWidth="1"/>
  </cols>
  <sheetData>
    <row r="1" ht="15">
      <c r="G1" s="1" t="s">
        <v>164</v>
      </c>
    </row>
    <row r="2" ht="12.75">
      <c r="E2" s="29" t="s">
        <v>165</v>
      </c>
    </row>
    <row r="3" ht="12.75">
      <c r="E3" s="2" t="s">
        <v>166</v>
      </c>
    </row>
    <row r="4" spans="1:5" ht="12.75">
      <c r="A4" t="s">
        <v>134</v>
      </c>
      <c r="E4" s="2" t="s">
        <v>167</v>
      </c>
    </row>
    <row r="5" spans="1:9" ht="15.75">
      <c r="A5" s="275" t="s">
        <v>3</v>
      </c>
      <c r="B5" s="275"/>
      <c r="C5" s="275"/>
      <c r="D5" s="275"/>
      <c r="I5" t="s">
        <v>100</v>
      </c>
    </row>
    <row r="6" spans="1:10" ht="12.75">
      <c r="A6" s="276" t="s">
        <v>98</v>
      </c>
      <c r="B6" s="276"/>
      <c r="C6" s="276"/>
      <c r="D6" s="276"/>
      <c r="E6" s="276"/>
      <c r="F6" s="276"/>
      <c r="G6" s="277"/>
      <c r="H6" s="280"/>
      <c r="I6" s="189"/>
      <c r="J6" s="30"/>
    </row>
    <row r="7" spans="1:11" ht="12.75">
      <c r="A7" s="279" t="s">
        <v>168</v>
      </c>
      <c r="B7" s="279"/>
      <c r="C7" s="279"/>
      <c r="D7" s="279"/>
      <c r="E7" s="30"/>
      <c r="F7" s="30"/>
      <c r="G7" s="30"/>
      <c r="H7" s="277"/>
      <c r="I7" s="277"/>
      <c r="J7" s="189"/>
      <c r="K7" s="30"/>
    </row>
    <row r="8" spans="1:11" ht="12.75">
      <c r="A8" s="31" t="s">
        <v>121</v>
      </c>
      <c r="B8" s="30"/>
      <c r="C8" s="30"/>
      <c r="D8" s="30"/>
      <c r="E8" s="30"/>
      <c r="F8" s="30"/>
      <c r="G8" s="30"/>
      <c r="H8" s="277" t="s">
        <v>6</v>
      </c>
      <c r="I8" s="277"/>
      <c r="J8" s="187" t="s">
        <v>123</v>
      </c>
      <c r="K8" s="30"/>
    </row>
    <row r="9" spans="1:11" ht="12.75">
      <c r="A9" s="31" t="s">
        <v>136</v>
      </c>
      <c r="B9" s="30"/>
      <c r="C9" s="30"/>
      <c r="D9" s="30"/>
      <c r="E9" s="30"/>
      <c r="F9" s="30"/>
      <c r="G9" s="30"/>
      <c r="H9" s="277" t="s">
        <v>7</v>
      </c>
      <c r="I9" s="277"/>
      <c r="J9" s="187" t="s">
        <v>124</v>
      </c>
      <c r="K9" s="30"/>
    </row>
    <row r="10" spans="1:11" ht="12.75">
      <c r="A10" s="31" t="s">
        <v>175</v>
      </c>
      <c r="B10" s="30"/>
      <c r="C10" s="30"/>
      <c r="D10" s="30"/>
      <c r="E10" s="30"/>
      <c r="F10" s="30"/>
      <c r="G10" s="30"/>
      <c r="H10" s="277" t="s">
        <v>157</v>
      </c>
      <c r="I10" s="277"/>
      <c r="J10" s="187" t="s">
        <v>160</v>
      </c>
      <c r="K10" s="30"/>
    </row>
    <row r="11" spans="1:11" ht="12.75">
      <c r="A11" s="31" t="s">
        <v>131</v>
      </c>
      <c r="B11" s="30"/>
      <c r="C11" s="30"/>
      <c r="D11" s="30"/>
      <c r="E11" s="30"/>
      <c r="F11" s="30"/>
      <c r="G11" s="30"/>
      <c r="H11" s="277"/>
      <c r="I11" s="277"/>
      <c r="J11" s="189"/>
      <c r="K11" s="30"/>
    </row>
    <row r="12" spans="1:11" ht="12.75">
      <c r="A12" s="31" t="s">
        <v>103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2.75">
      <c r="A13" s="31" t="s">
        <v>141</v>
      </c>
      <c r="B13" s="30">
        <v>10</v>
      </c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2.75">
      <c r="A14" s="31" t="s">
        <v>105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0" ht="12.75">
      <c r="A15" s="3" t="s">
        <v>99</v>
      </c>
      <c r="B15" s="30"/>
      <c r="C15" s="30"/>
      <c r="D15" s="30"/>
      <c r="E15" s="30"/>
      <c r="F15" s="30"/>
      <c r="G15" s="30"/>
      <c r="H15" s="30"/>
      <c r="I15" s="30"/>
      <c r="J15" s="30"/>
    </row>
    <row r="16" ht="12.75">
      <c r="A16" s="3" t="s">
        <v>4</v>
      </c>
    </row>
    <row r="17" spans="1:10" ht="60.75" thickBot="1">
      <c r="A17" s="56" t="s">
        <v>10</v>
      </c>
      <c r="B17" s="57" t="s">
        <v>11</v>
      </c>
      <c r="C17" s="57" t="s">
        <v>12</v>
      </c>
      <c r="D17" s="57" t="s">
        <v>14</v>
      </c>
      <c r="E17" s="57" t="s">
        <v>14</v>
      </c>
      <c r="F17" s="57" t="s">
        <v>15</v>
      </c>
      <c r="G17" s="57" t="s">
        <v>16</v>
      </c>
      <c r="H17" s="57" t="s">
        <v>146</v>
      </c>
      <c r="I17" s="57" t="s">
        <v>147</v>
      </c>
      <c r="J17" s="57" t="s">
        <v>148</v>
      </c>
    </row>
    <row r="18" spans="1:10" ht="14.25" thickBot="1" thickTop="1">
      <c r="A18" s="62">
        <v>1</v>
      </c>
      <c r="B18" s="63">
        <v>2</v>
      </c>
      <c r="C18" s="63">
        <v>3</v>
      </c>
      <c r="D18" s="63">
        <v>4</v>
      </c>
      <c r="E18" s="64">
        <v>5</v>
      </c>
      <c r="F18" s="63">
        <v>6</v>
      </c>
      <c r="G18" s="63">
        <v>7</v>
      </c>
      <c r="H18" s="63">
        <v>8</v>
      </c>
      <c r="I18" s="63">
        <v>9</v>
      </c>
      <c r="J18" s="63">
        <v>10</v>
      </c>
    </row>
    <row r="19" spans="1:10" ht="13.5" thickTop="1">
      <c r="A19" s="58" t="s">
        <v>20</v>
      </c>
      <c r="B19" s="59" t="s">
        <v>21</v>
      </c>
      <c r="C19" s="60">
        <v>10</v>
      </c>
      <c r="D19" s="98">
        <f>SUM('10a'!E19+'10b'!D19+'10c'!D19)</f>
        <v>7800942</v>
      </c>
      <c r="E19" s="98">
        <f>SUM('10a'!F19+'10b'!E19+'10c'!E19)</f>
        <v>6450361</v>
      </c>
      <c r="F19" s="98">
        <f>SUM('10a'!G19+'10b'!F19+'10c'!F19)</f>
        <v>0</v>
      </c>
      <c r="G19" s="98">
        <f>SUM('10a'!H19+'10b'!G19+'10c'!G19)</f>
        <v>5907186.260000001</v>
      </c>
      <c r="H19" s="98">
        <f>SUM('10a'!I19+'10b'!H19+'10c'!H19)</f>
        <v>5907186.260000001</v>
      </c>
      <c r="I19" s="101" t="s">
        <v>21</v>
      </c>
      <c r="J19" s="98">
        <f>SUM('10a'!K19+'10b'!J19+'10c'!J19)</f>
        <v>0</v>
      </c>
    </row>
    <row r="20" spans="1:10" ht="12.75">
      <c r="A20" s="7" t="s">
        <v>22</v>
      </c>
      <c r="B20" s="5">
        <v>1000</v>
      </c>
      <c r="C20" s="5">
        <v>20</v>
      </c>
      <c r="D20" s="98">
        <f>SUM('10a'!E20+'10b'!D20+'10c'!D20)</f>
        <v>7800942</v>
      </c>
      <c r="E20" s="98">
        <f>SUM('10a'!F20+'10b'!E20+'10c'!E20)</f>
        <v>0</v>
      </c>
      <c r="F20" s="98">
        <f>SUM('10a'!G20+'10b'!F20+'10c'!F20)</f>
        <v>0</v>
      </c>
      <c r="G20" s="98">
        <f>SUM('10a'!H20+'10b'!G20+'10c'!G20)</f>
        <v>5907186.260000001</v>
      </c>
      <c r="H20" s="98">
        <f>SUM('10a'!I20+'10b'!H20+'10c'!H20)</f>
        <v>5907186.260000001</v>
      </c>
      <c r="I20" s="98"/>
      <c r="J20" s="98">
        <f>SUM('10a'!K20+'10b'!J20+'10c'!J20)</f>
        <v>0</v>
      </c>
    </row>
    <row r="21" spans="1:10" ht="12.75">
      <c r="A21" s="8" t="s">
        <v>23</v>
      </c>
      <c r="B21" s="5">
        <v>1100</v>
      </c>
      <c r="C21" s="5">
        <v>30</v>
      </c>
      <c r="D21" s="98">
        <f>SUM('10a'!E21+'10b'!D21+'10c'!D21)</f>
        <v>6949954</v>
      </c>
      <c r="E21" s="98">
        <f>SUM('10a'!F21+'10b'!E21+'10c'!E21)</f>
        <v>0</v>
      </c>
      <c r="F21" s="98">
        <f>SUM('10a'!G21+'10b'!F21+'10c'!F21)</f>
        <v>0</v>
      </c>
      <c r="G21" s="98">
        <f>SUM('10a'!H21+'10b'!G21+'10c'!G21)</f>
        <v>5372360.98</v>
      </c>
      <c r="H21" s="98">
        <f>SUM('10a'!I21+'10b'!H21+'10c'!H21)</f>
        <v>5372360.98</v>
      </c>
      <c r="I21" s="98"/>
      <c r="J21" s="98">
        <f>SUM('10a'!K21+'10b'!J21+'10c'!J21)</f>
        <v>0</v>
      </c>
    </row>
    <row r="22" spans="1:10" ht="12.75">
      <c r="A22" s="9" t="s">
        <v>24</v>
      </c>
      <c r="B22" s="10">
        <v>1110</v>
      </c>
      <c r="C22" s="10">
        <v>40</v>
      </c>
      <c r="D22" s="98">
        <f>SUM('10a'!E22+'10b'!D22+'10c'!D22)</f>
        <v>5695865</v>
      </c>
      <c r="E22" s="98">
        <f>SUM('10a'!F22+'10b'!E22+'10c'!E22)</f>
        <v>4751695</v>
      </c>
      <c r="F22" s="98">
        <f>SUM('10a'!G22+'10b'!F22+'10c'!F22)</f>
        <v>0</v>
      </c>
      <c r="G22" s="98">
        <f>SUM('10a'!H22+'10b'!G22+'10c'!G22)</f>
        <v>4406363.28</v>
      </c>
      <c r="H22" s="98">
        <f>SUM('10a'!I22+'10b'!H22+'10c'!H22)</f>
        <v>4406363.28</v>
      </c>
      <c r="I22" s="98"/>
      <c r="J22" s="98">
        <f>SUM('10a'!K22+'10b'!J22+'10c'!J22)</f>
        <v>0</v>
      </c>
    </row>
    <row r="23" spans="1:10" ht="12.75">
      <c r="A23" s="11" t="s">
        <v>25</v>
      </c>
      <c r="B23" s="4">
        <v>1111</v>
      </c>
      <c r="C23" s="4">
        <v>50</v>
      </c>
      <c r="D23" s="98">
        <f>SUM('10a'!E23+'10b'!D23+'10c'!D23)</f>
        <v>5695865</v>
      </c>
      <c r="E23" s="98">
        <f>SUM('10a'!F23+'10b'!E23+'10c'!E23)</f>
        <v>0</v>
      </c>
      <c r="F23" s="98">
        <f>SUM('10a'!G23+'10b'!F23+'10c'!F23)</f>
        <v>0</v>
      </c>
      <c r="G23" s="98">
        <f>SUM('10a'!H23+'10b'!G23+'10c'!G23)</f>
        <v>4406363.28</v>
      </c>
      <c r="H23" s="98">
        <f>SUM('10a'!I23+'10b'!H23+'10c'!H23)</f>
        <v>4406363.28</v>
      </c>
      <c r="I23" s="101" t="s">
        <v>21</v>
      </c>
      <c r="J23" s="98">
        <f>SUM('10a'!K23+'10b'!J23+'10c'!J23)</f>
        <v>0</v>
      </c>
    </row>
    <row r="24" spans="1:10" ht="12.75">
      <c r="A24" s="11" t="s">
        <v>26</v>
      </c>
      <c r="B24" s="4">
        <v>1112</v>
      </c>
      <c r="C24" s="4">
        <v>60</v>
      </c>
      <c r="D24" s="98">
        <f>SUM('10a'!E24+'10b'!D24+'10c'!D24)</f>
        <v>0</v>
      </c>
      <c r="E24" s="98">
        <f>SUM('10a'!F24+'10b'!E24+'10c'!E24)</f>
        <v>0</v>
      </c>
      <c r="F24" s="98">
        <f>SUM('10a'!G24+'10b'!F24+'10c'!F24)</f>
        <v>0</v>
      </c>
      <c r="G24" s="98">
        <f>SUM('10a'!H24+'10b'!G24+'10c'!G24)</f>
        <v>0</v>
      </c>
      <c r="H24" s="98">
        <f>SUM('10a'!I24+'10b'!H24+'10c'!H24)</f>
        <v>0</v>
      </c>
      <c r="I24" s="101" t="s">
        <v>21</v>
      </c>
      <c r="J24" s="98">
        <f>SUM('10a'!K24+'10b'!J24+'10c'!J24)</f>
        <v>0</v>
      </c>
    </row>
    <row r="25" spans="1:10" ht="12.75">
      <c r="A25" s="9" t="s">
        <v>27</v>
      </c>
      <c r="B25" s="12">
        <v>1120</v>
      </c>
      <c r="C25" s="12">
        <v>70</v>
      </c>
      <c r="D25" s="98">
        <f>SUM('10a'!E25+'10b'!D25+'10c'!D25)</f>
        <v>1254089</v>
      </c>
      <c r="E25" s="98">
        <f>SUM('10a'!F25+'10b'!E25+'10c'!E25)</f>
        <v>1046871</v>
      </c>
      <c r="F25" s="98">
        <f>SUM('10a'!G25+'10b'!F25+'10c'!F25)</f>
        <v>0</v>
      </c>
      <c r="G25" s="98">
        <f>SUM('10a'!H25+'10b'!G25+'10c'!G25)</f>
        <v>965997.7</v>
      </c>
      <c r="H25" s="98">
        <f>SUM('10a'!I25+'10b'!H25+'10c'!H25)</f>
        <v>965997.7</v>
      </c>
      <c r="I25" s="101" t="s">
        <v>21</v>
      </c>
      <c r="J25" s="98">
        <f>SUM('10a'!K25+'10b'!J25+'10c'!J25)</f>
        <v>0</v>
      </c>
    </row>
    <row r="26" spans="1:10" ht="22.5">
      <c r="A26" s="13" t="s">
        <v>28</v>
      </c>
      <c r="B26" s="97">
        <v>1130</v>
      </c>
      <c r="C26" s="10">
        <v>80</v>
      </c>
      <c r="D26" s="98">
        <f>SUM('10a'!E26+'10b'!D26+'10c'!D26)</f>
        <v>850988</v>
      </c>
      <c r="E26" s="98">
        <f>SUM('10a'!F26+'10b'!E26+'10c'!E26)</f>
        <v>0</v>
      </c>
      <c r="F26" s="98">
        <f>SUM('10a'!G26+'10b'!F26+'10c'!F26)</f>
        <v>0</v>
      </c>
      <c r="G26" s="98">
        <f>SUM('10a'!H26+'10b'!G26+'10c'!G26)</f>
        <v>534825.28</v>
      </c>
      <c r="H26" s="98">
        <f>SUM('10a'!I26+'10b'!H26+'10c'!H26)</f>
        <v>534825.28</v>
      </c>
      <c r="I26" s="98"/>
      <c r="J26" s="98">
        <f>SUM('10a'!K26+'10b'!J26+'10c'!J26)</f>
        <v>0</v>
      </c>
    </row>
    <row r="27" spans="1:10" ht="12.75">
      <c r="A27" s="11" t="s">
        <v>29</v>
      </c>
      <c r="B27" s="4">
        <v>1131</v>
      </c>
      <c r="C27" s="4">
        <v>90</v>
      </c>
      <c r="D27" s="98">
        <f>SUM('10a'!E27+'10b'!D27+'10c'!D27)</f>
        <v>29385</v>
      </c>
      <c r="E27" s="98">
        <f>SUM('10a'!F27+'10b'!E27+'10c'!E27)</f>
        <v>0</v>
      </c>
      <c r="F27" s="98">
        <f>SUM('10a'!G27+'10b'!F27+'10c'!F27)</f>
        <v>0</v>
      </c>
      <c r="G27" s="98">
        <f>SUM('10a'!H27+'10b'!G27+'10c'!G27)</f>
        <v>27398.3</v>
      </c>
      <c r="H27" s="98">
        <f>SUM('10a'!I27+'10b'!H27+'10c'!H27)</f>
        <v>27398.3</v>
      </c>
      <c r="I27" s="101" t="s">
        <v>21</v>
      </c>
      <c r="J27" s="98">
        <f>SUM('10a'!K27+'10b'!J27+'10c'!J27)</f>
        <v>0</v>
      </c>
    </row>
    <row r="28" spans="1:10" ht="12.75">
      <c r="A28" s="11" t="s">
        <v>30</v>
      </c>
      <c r="B28" s="4">
        <v>1132</v>
      </c>
      <c r="C28" s="4">
        <v>100</v>
      </c>
      <c r="D28" s="98">
        <f>SUM('10a'!E28+'10b'!D28+'10c'!D28)</f>
        <v>903</v>
      </c>
      <c r="E28" s="98">
        <f>SUM('10a'!F28+'10b'!E28+'10c'!E28)</f>
        <v>903</v>
      </c>
      <c r="F28" s="98">
        <f>SUM('10a'!G28+'10b'!F28+'10c'!F28)</f>
        <v>0</v>
      </c>
      <c r="G28" s="98">
        <f>SUM('10a'!H28+'10b'!G28+'10c'!G28)</f>
        <v>903</v>
      </c>
      <c r="H28" s="98">
        <f>SUM('10a'!I28+'10b'!H28+'10c'!H28)</f>
        <v>903</v>
      </c>
      <c r="I28" s="101" t="s">
        <v>21</v>
      </c>
      <c r="J28" s="98">
        <f>SUM('10a'!K28+'10b'!J28+'10c'!J28)</f>
        <v>0</v>
      </c>
    </row>
    <row r="29" spans="1:10" ht="12.75">
      <c r="A29" s="11" t="s">
        <v>31</v>
      </c>
      <c r="B29" s="4">
        <v>1133</v>
      </c>
      <c r="C29" s="4" t="s">
        <v>32</v>
      </c>
      <c r="D29" s="98">
        <f>SUM('10a'!E29+'10b'!D29+'10c'!D29)</f>
        <v>2281</v>
      </c>
      <c r="E29" s="98">
        <f>SUM('10a'!F29+'10b'!E29+'10c'!E29)</f>
        <v>1373</v>
      </c>
      <c r="F29" s="98">
        <f>SUM('10a'!G29+'10b'!F29+'10c'!F29)</f>
        <v>0</v>
      </c>
      <c r="G29" s="98">
        <f>SUM('10a'!H29+'10b'!G29+'10c'!G29)</f>
        <v>900.4</v>
      </c>
      <c r="H29" s="98">
        <f>SUM('10a'!I29+'10b'!H29+'10c'!H29)</f>
        <v>900.4</v>
      </c>
      <c r="I29" s="101" t="s">
        <v>21</v>
      </c>
      <c r="J29" s="98">
        <f>SUM('10a'!K29+'10b'!J29+'10c'!J29)</f>
        <v>0</v>
      </c>
    </row>
    <row r="30" spans="1:10" ht="12.75">
      <c r="A30" s="11" t="s">
        <v>33</v>
      </c>
      <c r="B30" s="4">
        <v>1134</v>
      </c>
      <c r="C30" s="4">
        <v>120</v>
      </c>
      <c r="D30" s="98">
        <f>SUM('10a'!E30+'10b'!D30+'10c'!D30)</f>
        <v>272377</v>
      </c>
      <c r="E30" s="98">
        <f>SUM('10a'!F30+'10b'!E30+'10c'!E30)</f>
        <v>0</v>
      </c>
      <c r="F30" s="98">
        <f>SUM('10a'!G30+'10b'!F30+'10c'!F30)</f>
        <v>0</v>
      </c>
      <c r="G30" s="98">
        <f>SUM('10a'!H30+'10b'!G30+'10c'!G30)</f>
        <v>197070.05</v>
      </c>
      <c r="H30" s="98">
        <f>SUM('10a'!I30+'10b'!H30+'10c'!H30)</f>
        <v>197070.05</v>
      </c>
      <c r="I30" s="101" t="s">
        <v>21</v>
      </c>
      <c r="J30" s="98">
        <f>SUM('10a'!K30+'10b'!J30+'10c'!J30)</f>
        <v>0</v>
      </c>
    </row>
    <row r="31" spans="1:10" ht="12.75">
      <c r="A31" s="11" t="s">
        <v>34</v>
      </c>
      <c r="B31" s="4">
        <v>1135</v>
      </c>
      <c r="C31" s="4">
        <v>130</v>
      </c>
      <c r="D31" s="98">
        <f>SUM('10a'!E31+'10b'!D31+'10c'!D31)</f>
        <v>0</v>
      </c>
      <c r="E31" s="98">
        <f>SUM('10a'!F31+'10b'!E31+'10c'!E31)</f>
        <v>0</v>
      </c>
      <c r="F31" s="98">
        <f>SUM('10a'!G31+'10b'!F31+'10c'!F31)</f>
        <v>0</v>
      </c>
      <c r="G31" s="98">
        <f>SUM('10a'!H31+'10b'!G31+'10c'!G31)</f>
        <v>0</v>
      </c>
      <c r="H31" s="98">
        <f>SUM('10a'!I31+'10b'!H31+'10c'!H31)</f>
        <v>0</v>
      </c>
      <c r="I31" s="101" t="s">
        <v>21</v>
      </c>
      <c r="J31" s="98">
        <f>SUM('10a'!K31+'10b'!J31+'10c'!J31)</f>
        <v>0</v>
      </c>
    </row>
    <row r="32" spans="1:10" ht="12.75">
      <c r="A32" s="33" t="s">
        <v>35</v>
      </c>
      <c r="B32" s="34">
        <v>1136</v>
      </c>
      <c r="C32" s="34">
        <v>140</v>
      </c>
      <c r="D32" s="98">
        <f>SUM('10a'!C32+'10b'!D32+'10c'!D32)</f>
        <v>140</v>
      </c>
      <c r="E32" s="98">
        <f>SUM('10a'!D32+'10b'!E32+'10c'!E32)</f>
        <v>0</v>
      </c>
      <c r="F32" s="98">
        <f>SUM('10a'!E32+'10b'!F32+'10c'!F32)</f>
        <v>0</v>
      </c>
      <c r="G32" s="98">
        <f>SUM('10a'!F32+'10b'!G32+'10c'!G32)</f>
        <v>0</v>
      </c>
      <c r="H32" s="98">
        <f>SUM('10a'!G32+'10b'!H32+'10c'!H32)</f>
        <v>0</v>
      </c>
      <c r="I32" s="101" t="s">
        <v>21</v>
      </c>
      <c r="J32" s="98">
        <v>0</v>
      </c>
    </row>
    <row r="33" spans="1:10" ht="22.5">
      <c r="A33" s="14" t="s">
        <v>36</v>
      </c>
      <c r="B33" s="4">
        <v>1137</v>
      </c>
      <c r="C33" s="4">
        <v>150</v>
      </c>
      <c r="D33" s="98">
        <f>SUM('10a'!C33+'10b'!D33+'10c'!D33)</f>
        <v>150</v>
      </c>
      <c r="E33" s="98">
        <f>SUM('10a'!D33+'10b'!E33+'10c'!E33)</f>
        <v>0</v>
      </c>
      <c r="F33" s="98">
        <f>SUM('10a'!E33+'10b'!F33+'10c'!F33)</f>
        <v>546042</v>
      </c>
      <c r="G33" s="98">
        <f>SUM('10a'!F33+'10b'!G33+'10c'!G33)</f>
        <v>386321</v>
      </c>
      <c r="H33" s="98">
        <f>SUM('10a'!G33+'10b'!H33+'10c'!H33)</f>
        <v>0</v>
      </c>
      <c r="I33" s="103" t="s">
        <v>21</v>
      </c>
      <c r="J33" s="98">
        <f>SUM('10a'!K33+'10b'!J33+'10c'!J33)</f>
        <v>0</v>
      </c>
    </row>
    <row r="34" spans="1:10" ht="12.75">
      <c r="A34" s="45"/>
      <c r="B34" s="46"/>
      <c r="C34" s="46"/>
      <c r="D34" s="99"/>
      <c r="E34" s="47"/>
      <c r="F34" s="47"/>
      <c r="G34" s="47"/>
      <c r="H34" s="47"/>
      <c r="I34" s="47"/>
      <c r="J34" s="47"/>
    </row>
    <row r="35" spans="1:6" ht="12.75">
      <c r="A35" s="32" t="s">
        <v>37</v>
      </c>
      <c r="D35" s="83"/>
      <c r="E35" s="47"/>
      <c r="F35" s="47"/>
    </row>
    <row r="36" spans="1:10" ht="12.75">
      <c r="A36" s="37">
        <v>1</v>
      </c>
      <c r="B36" s="38">
        <v>2</v>
      </c>
      <c r="C36" s="39">
        <v>3</v>
      </c>
      <c r="D36" s="40">
        <v>4</v>
      </c>
      <c r="E36" s="141">
        <v>5</v>
      </c>
      <c r="F36" s="141">
        <v>6</v>
      </c>
      <c r="G36" s="40">
        <v>7</v>
      </c>
      <c r="H36" s="38">
        <v>8</v>
      </c>
      <c r="I36" s="38">
        <v>9</v>
      </c>
      <c r="J36" s="40">
        <v>10</v>
      </c>
    </row>
    <row r="37" spans="1:10" ht="12.75">
      <c r="A37" s="11" t="s">
        <v>38</v>
      </c>
      <c r="B37" s="11">
        <v>1138</v>
      </c>
      <c r="C37" s="4">
        <v>160</v>
      </c>
      <c r="D37" s="98">
        <f>SUM('10a'!D39+'10b'!D37+'10c'!D37)</f>
        <v>0</v>
      </c>
      <c r="E37" s="98">
        <f>SUM('10a'!E39+'10b'!E37+'10c'!E37)</f>
        <v>3199</v>
      </c>
      <c r="F37" s="98">
        <f>SUM('10a'!F39+'10b'!F37+'10c'!F37)</f>
        <v>0</v>
      </c>
      <c r="G37" s="98">
        <f>SUM('10a'!G39+'10b'!G37+'10c'!G37)</f>
        <v>0</v>
      </c>
      <c r="H37" s="98">
        <f>SUM('10a'!H39+'10b'!H37+'10c'!H37)</f>
        <v>2000.73</v>
      </c>
      <c r="I37" s="98"/>
      <c r="J37" s="98">
        <f>SUM('10a'!K39+'10b'!J37+'10c'!J37)</f>
        <v>0</v>
      </c>
    </row>
    <row r="38" spans="1:10" ht="12.75">
      <c r="A38" s="11" t="s">
        <v>39</v>
      </c>
      <c r="B38" s="11">
        <v>1139</v>
      </c>
      <c r="C38" s="4">
        <v>170</v>
      </c>
      <c r="D38" s="98">
        <f>SUM('10a'!D40+'10b'!D38+'10c'!D38)</f>
        <v>0</v>
      </c>
      <c r="E38" s="98">
        <f>SUM('10a'!E40+'10b'!E38+'10c'!E38)</f>
        <v>111004</v>
      </c>
      <c r="F38" s="98">
        <f>SUM('10a'!F40+'10b'!F38+'10c'!F38)</f>
        <v>0</v>
      </c>
      <c r="G38" s="98">
        <f>SUM('10a'!G40+'10b'!G38+'10c'!G38)</f>
        <v>0</v>
      </c>
      <c r="H38" s="98">
        <f>SUM('10a'!H40+'10b'!H38+'10c'!H38)</f>
        <v>58888.74999999999</v>
      </c>
      <c r="I38" s="101" t="s">
        <v>21</v>
      </c>
      <c r="J38" s="98">
        <f>SUM('10a'!K40+'10b'!J38+'10c'!J38)</f>
        <v>0</v>
      </c>
    </row>
    <row r="39" spans="1:10" ht="13.5">
      <c r="A39" s="9" t="s">
        <v>40</v>
      </c>
      <c r="B39" s="97">
        <v>1140</v>
      </c>
      <c r="C39" s="12">
        <v>180</v>
      </c>
      <c r="D39" s="98">
        <f>SUM('10a'!D41+'10b'!D39+'10c'!D39)</f>
        <v>0</v>
      </c>
      <c r="E39" s="98">
        <f>SUM('10a'!E41+'10b'!E39+'10c'!E39)</f>
        <v>289182</v>
      </c>
      <c r="F39" s="98">
        <f>SUM('10a'!F41+'10b'!F39+'10c'!F39)</f>
        <v>0</v>
      </c>
      <c r="G39" s="98">
        <f>SUM('10a'!G41+'10b'!G39+'10c'!G39)</f>
        <v>0</v>
      </c>
      <c r="H39" s="98">
        <f>SUM('10a'!H41+'10b'!H39+'10c'!H39)</f>
        <v>178348</v>
      </c>
      <c r="I39" s="101" t="s">
        <v>21</v>
      </c>
      <c r="J39" s="98">
        <f>SUM('10a'!K41+'10b'!J39+'10c'!J39)</f>
        <v>0</v>
      </c>
    </row>
    <row r="40" spans="1:10" ht="22.5">
      <c r="A40" s="13" t="s">
        <v>41</v>
      </c>
      <c r="B40" s="97">
        <v>1150</v>
      </c>
      <c r="C40" s="12">
        <v>190</v>
      </c>
      <c r="D40" s="98">
        <f>SUM('10a'!D42+'10b'!D40+'10c'!D40)</f>
        <v>0</v>
      </c>
      <c r="E40" s="98">
        <f>SUM('10a'!E42+'10b'!E40+'10c'!E40)</f>
        <v>0</v>
      </c>
      <c r="F40" s="98">
        <f>SUM('10a'!F42+'10b'!F40+'10c'!F40)</f>
        <v>0</v>
      </c>
      <c r="G40" s="98">
        <f>SUM('10a'!G42+'10b'!G40+'10c'!G40)</f>
        <v>0</v>
      </c>
      <c r="H40" s="98">
        <f>SUM('10a'!H42+'10b'!H40+'10c'!H40)</f>
        <v>0</v>
      </c>
      <c r="I40" s="101" t="s">
        <v>21</v>
      </c>
      <c r="J40" s="98">
        <f>SUM('10a'!K42+'10b'!J40+'10c'!J40)</f>
        <v>0</v>
      </c>
    </row>
    <row r="41" spans="1:10" ht="13.5">
      <c r="A41" s="9" t="s">
        <v>42</v>
      </c>
      <c r="B41" s="97">
        <v>1160</v>
      </c>
      <c r="C41" s="12">
        <v>200</v>
      </c>
      <c r="D41" s="98">
        <f>SUM('10a'!E38+'10b'!D41+'10c'!D41)</f>
        <v>142657</v>
      </c>
      <c r="E41" s="98">
        <f>SUM('10a'!F68+'10b'!E41+'10c'!E41)</f>
        <v>0</v>
      </c>
      <c r="F41" s="98">
        <f>SUM('10a'!G38+'10b'!F41+'10c'!F41)</f>
        <v>0</v>
      </c>
      <c r="G41" s="98">
        <f>SUM('10a'!H38+'10b'!G41+'10c'!G41)</f>
        <v>69316.05</v>
      </c>
      <c r="H41" s="98">
        <f>SUM('10a'!I38+'10b'!H41+'10c'!H41)</f>
        <v>69316.05</v>
      </c>
      <c r="I41" s="98"/>
      <c r="J41" s="98">
        <f>SUM('10a'!K38+'10b'!J41+'10c'!J41)</f>
        <v>0</v>
      </c>
    </row>
    <row r="42" spans="1:10" ht="12.75">
      <c r="A42" s="11" t="s">
        <v>43</v>
      </c>
      <c r="B42" s="11">
        <v>1161</v>
      </c>
      <c r="C42" s="4">
        <v>210</v>
      </c>
      <c r="D42" s="98">
        <f>SUM('10a'!E39+'10b'!D42+'10c'!D42)</f>
        <v>3199</v>
      </c>
      <c r="E42" s="98">
        <f>SUM('10a'!F39+'10b'!E42+'10c'!E42)</f>
        <v>0</v>
      </c>
      <c r="F42" s="98">
        <f>SUM('10a'!G39+'10b'!F42+'10c'!F42)</f>
        <v>0</v>
      </c>
      <c r="G42" s="98">
        <f>SUM('10a'!H39+'10b'!G42+'10c'!G42)</f>
        <v>2000.73</v>
      </c>
      <c r="H42" s="98">
        <f>SUM('10a'!I39+'10b'!H42+'10c'!H42)</f>
        <v>2000.73</v>
      </c>
      <c r="I42" s="101" t="s">
        <v>21</v>
      </c>
      <c r="J42" s="98">
        <f>SUM('10a'!K39+'10b'!J42+'10c'!J42)</f>
        <v>0</v>
      </c>
    </row>
    <row r="43" spans="1:10" ht="12.75">
      <c r="A43" s="11" t="s">
        <v>44</v>
      </c>
      <c r="B43" s="11">
        <v>1162</v>
      </c>
      <c r="C43" s="4">
        <v>220</v>
      </c>
      <c r="D43" s="98">
        <f>SUM('10a'!E40+'10b'!D43+'10c'!D43)</f>
        <v>111004</v>
      </c>
      <c r="E43" s="98">
        <f>SUM('10a'!F40+'10b'!E43+'10c'!E43)</f>
        <v>0</v>
      </c>
      <c r="F43" s="98">
        <f>SUM('10a'!G40+'10b'!F43+'10c'!F43)</f>
        <v>0</v>
      </c>
      <c r="G43" s="98">
        <f>SUM('10a'!H40+'10b'!G43+'10c'!G43)</f>
        <v>58888.74999999999</v>
      </c>
      <c r="H43" s="98">
        <f>SUM('10a'!I40+'10b'!H43+'10c'!H43)</f>
        <v>58888.74999999999</v>
      </c>
      <c r="I43" s="101" t="s">
        <v>21</v>
      </c>
      <c r="J43" s="98">
        <f>SUM('10a'!K40+'10b'!J43+'10c'!J43)</f>
        <v>0</v>
      </c>
    </row>
    <row r="44" spans="1:10" ht="12.75">
      <c r="A44" s="11" t="s">
        <v>45</v>
      </c>
      <c r="B44" s="11">
        <v>1163</v>
      </c>
      <c r="C44" s="4">
        <v>230</v>
      </c>
      <c r="D44" s="98">
        <f>SUM('10a'!E41+'10b'!D44+'10c'!D44)</f>
        <v>289182</v>
      </c>
      <c r="E44" s="98">
        <f>SUM('10a'!F41+'10b'!E44+'10c'!E44)</f>
        <v>0</v>
      </c>
      <c r="F44" s="98">
        <f>SUM('10a'!G41+'10b'!F44+'10c'!F44)</f>
        <v>0</v>
      </c>
      <c r="G44" s="98">
        <f>SUM('10a'!H41+'10b'!G44+'10c'!G44)</f>
        <v>178348</v>
      </c>
      <c r="H44" s="98">
        <f>SUM('10a'!I41+'10b'!H44+'10c'!H44)</f>
        <v>178348</v>
      </c>
      <c r="I44" s="101" t="s">
        <v>21</v>
      </c>
      <c r="J44" s="98">
        <f>SUM('10a'!K41+'10b'!J44+'10c'!J44)</f>
        <v>0</v>
      </c>
    </row>
    <row r="45" spans="1:10" ht="12.75">
      <c r="A45" s="11" t="s">
        <v>46</v>
      </c>
      <c r="B45" s="11">
        <v>1164</v>
      </c>
      <c r="C45" s="4">
        <v>240</v>
      </c>
      <c r="D45" s="98">
        <f>SUM('10a'!E42+'10b'!D45+'10c'!D45)</f>
        <v>0</v>
      </c>
      <c r="E45" s="98">
        <f>SUM('10a'!F42+'10b'!E45+'10c'!E45)</f>
        <v>0</v>
      </c>
      <c r="F45" s="98">
        <f>SUM('10a'!G42+'10b'!F45+'10c'!F45)</f>
        <v>0</v>
      </c>
      <c r="G45" s="98">
        <f>SUM('10a'!H42+'10b'!G45+'10c'!G45)</f>
        <v>0</v>
      </c>
      <c r="H45" s="98">
        <f>SUM('10a'!I42+'10b'!H45+'10c'!H45)</f>
        <v>0</v>
      </c>
      <c r="I45" s="101" t="s">
        <v>21</v>
      </c>
      <c r="J45" s="98">
        <f>SUM('10a'!K42+'10b'!J45+'10c'!J45)</f>
        <v>0</v>
      </c>
    </row>
    <row r="46" spans="1:10" ht="12.75">
      <c r="A46" s="11" t="s">
        <v>47</v>
      </c>
      <c r="B46" s="11">
        <v>1165</v>
      </c>
      <c r="C46" s="4">
        <v>250</v>
      </c>
      <c r="D46" s="98">
        <f>SUM('10a'!E43+'10b'!D46+'10c'!D46)</f>
        <v>0</v>
      </c>
      <c r="E46" s="98">
        <f>SUM('10a'!F43+'10b'!E46+'10c'!E46)</f>
        <v>0</v>
      </c>
      <c r="F46" s="98">
        <f>SUM('10a'!G43+'10b'!F46+'10c'!F46)</f>
        <v>0</v>
      </c>
      <c r="G46" s="98">
        <f>SUM('10a'!H43+'10b'!G46+'10c'!G46)</f>
        <v>0</v>
      </c>
      <c r="H46" s="98">
        <f>SUM('10a'!I43+'10b'!H46+'10c'!H46)</f>
        <v>0</v>
      </c>
      <c r="I46" s="101" t="s">
        <v>21</v>
      </c>
      <c r="J46" s="98">
        <f>SUM('10a'!K43+'10b'!J46+'10c'!J46)</f>
        <v>0</v>
      </c>
    </row>
    <row r="47" spans="1:10" ht="12.75">
      <c r="A47" s="11" t="s">
        <v>48</v>
      </c>
      <c r="B47" s="11">
        <v>1166</v>
      </c>
      <c r="C47" s="4">
        <v>260</v>
      </c>
      <c r="D47" s="98">
        <f>SUM('10a'!E44+'10b'!D47+'10c'!D47)</f>
        <v>0</v>
      </c>
      <c r="E47" s="98">
        <f>SUM('10a'!F44+'10b'!E47+'10c'!E47)</f>
        <v>0</v>
      </c>
      <c r="F47" s="98">
        <f>SUM('10a'!G44+'10b'!F47+'10c'!F47)</f>
        <v>0</v>
      </c>
      <c r="G47" s="98">
        <f>SUM('10a'!H44+'10b'!G47+'10c'!G47)</f>
        <v>0</v>
      </c>
      <c r="H47" s="98">
        <f>SUM('10a'!I44+'10b'!H47+'10c'!H47)</f>
        <v>0</v>
      </c>
      <c r="I47" s="101" t="s">
        <v>21</v>
      </c>
      <c r="J47" s="98">
        <f>SUM('10a'!K44+'10b'!J47+'10c'!J47)</f>
        <v>0</v>
      </c>
    </row>
    <row r="48" spans="1:10" ht="13.5">
      <c r="A48" s="9" t="s">
        <v>49</v>
      </c>
      <c r="B48" s="97">
        <v>1170</v>
      </c>
      <c r="C48" s="10">
        <v>270</v>
      </c>
      <c r="D48" s="98">
        <f>SUM('10a'!E45+'10b'!D48+'10c'!D48)</f>
        <v>0</v>
      </c>
      <c r="E48" s="98">
        <f>SUM('10a'!F45+'10b'!E48+'10c'!E48)</f>
        <v>0</v>
      </c>
      <c r="F48" s="98">
        <f>SUM('10a'!G45+'10b'!F48+'10c'!F48)</f>
        <v>0</v>
      </c>
      <c r="G48" s="98">
        <f>SUM('10a'!H45+'10b'!G48+'10c'!G48)</f>
        <v>0</v>
      </c>
      <c r="H48" s="98">
        <f>SUM('10a'!I45+'10b'!H48+'10c'!H48)</f>
        <v>0</v>
      </c>
      <c r="I48" s="98"/>
      <c r="J48" s="98">
        <f>SUM('10a'!K45+'10b'!J48+'10c'!J48)</f>
        <v>0</v>
      </c>
    </row>
    <row r="49" spans="1:10" ht="22.5">
      <c r="A49" s="14" t="s">
        <v>50</v>
      </c>
      <c r="B49" s="11">
        <v>1171</v>
      </c>
      <c r="C49" s="4">
        <v>280</v>
      </c>
      <c r="D49" s="98">
        <f>SUM('10a'!E46+'10b'!D49+'10c'!D49)</f>
        <v>0</v>
      </c>
      <c r="E49" s="98">
        <f>SUM('10a'!F46+'10b'!E49+'10c'!E49)</f>
        <v>0</v>
      </c>
      <c r="F49" s="98">
        <f>SUM('10a'!G46+'10b'!F49+'10c'!F49)</f>
        <v>0</v>
      </c>
      <c r="G49" s="98">
        <f>SUM('10a'!H46+'10b'!G49+'10c'!G49)</f>
        <v>0</v>
      </c>
      <c r="H49" s="98">
        <f>SUM('10a'!I46+'10b'!H49+'10c'!H49)</f>
        <v>0</v>
      </c>
      <c r="I49" s="101" t="s">
        <v>21</v>
      </c>
      <c r="J49" s="98">
        <f>SUM('10a'!K46+'10b'!J49+'10c'!J49)</f>
        <v>0</v>
      </c>
    </row>
    <row r="50" spans="1:10" ht="22.5">
      <c r="A50" s="14" t="s">
        <v>51</v>
      </c>
      <c r="B50" s="11">
        <v>1172</v>
      </c>
      <c r="C50" s="4">
        <v>290</v>
      </c>
      <c r="D50" s="98">
        <f>SUM('10a'!E47+'10b'!D50+'10c'!D50)</f>
        <v>0</v>
      </c>
      <c r="E50" s="98">
        <f>SUM('10a'!F47+'10b'!E50+'10c'!E50)</f>
        <v>0</v>
      </c>
      <c r="F50" s="98">
        <f>SUM('10a'!G47+'10b'!F50+'10c'!F50)</f>
        <v>0</v>
      </c>
      <c r="G50" s="98">
        <f>SUM('10a'!H47+'10b'!G50+'10c'!G50)</f>
        <v>0</v>
      </c>
      <c r="H50" s="98">
        <f>SUM('10a'!I47+'10b'!H50+'10c'!H50)</f>
        <v>0</v>
      </c>
      <c r="I50" s="101" t="s">
        <v>21</v>
      </c>
      <c r="J50" s="98">
        <f>SUM('10a'!K47+'10b'!J50+'10c'!J50)</f>
        <v>0</v>
      </c>
    </row>
    <row r="51" spans="1:10" ht="12.75">
      <c r="A51" s="19" t="s">
        <v>52</v>
      </c>
      <c r="B51" s="20">
        <v>1200</v>
      </c>
      <c r="C51" s="5">
        <v>300</v>
      </c>
      <c r="D51" s="98">
        <f>SUM('10a'!E48+'10b'!D51+'10c'!D51)</f>
        <v>0</v>
      </c>
      <c r="E51" s="98">
        <f>SUM('10a'!F48+'10b'!E51+'10c'!E51)</f>
        <v>0</v>
      </c>
      <c r="F51" s="98">
        <f>SUM('10a'!G48+'10b'!F51+'10c'!F51)</f>
        <v>0</v>
      </c>
      <c r="G51" s="98">
        <f>SUM('10a'!H48+'10b'!G51+'10c'!G51)</f>
        <v>0</v>
      </c>
      <c r="H51" s="98">
        <f>SUM('10a'!I48+'10b'!H51+'10c'!H51)</f>
        <v>0</v>
      </c>
      <c r="I51" s="101" t="s">
        <v>21</v>
      </c>
      <c r="J51" s="98">
        <f>SUM('10a'!K48+'10b'!J51+'10c'!J51)</f>
        <v>0</v>
      </c>
    </row>
    <row r="52" spans="1:10" ht="12.75">
      <c r="A52" s="19" t="s">
        <v>53</v>
      </c>
      <c r="B52" s="20">
        <v>1300</v>
      </c>
      <c r="C52" s="5">
        <v>310</v>
      </c>
      <c r="D52" s="98">
        <f>SUM('10a'!E49+'10b'!D52+'10c'!D52)</f>
        <v>0</v>
      </c>
      <c r="E52" s="98">
        <f>SUM('10a'!F49+'10b'!E52+'10c'!E52)</f>
        <v>0</v>
      </c>
      <c r="F52" s="98">
        <f>SUM('10a'!G49+'10b'!F52+'10c'!F52)</f>
        <v>0</v>
      </c>
      <c r="G52" s="98">
        <f>SUM('10a'!H49+'10b'!G52+'10c'!G52)</f>
        <v>0</v>
      </c>
      <c r="H52" s="98">
        <f>SUM('10a'!I49+'10b'!H52+'10c'!H52)</f>
        <v>0</v>
      </c>
      <c r="I52" s="98"/>
      <c r="J52" s="98">
        <f>SUM('10a'!K49+'10b'!J52+'10c'!J52)</f>
        <v>0</v>
      </c>
    </row>
    <row r="53" spans="1:10" ht="12.75">
      <c r="A53" s="9" t="s">
        <v>54</v>
      </c>
      <c r="B53" s="18">
        <v>1310</v>
      </c>
      <c r="C53" s="10">
        <v>320</v>
      </c>
      <c r="D53" s="98">
        <f>SUM('10a'!E50+'10b'!D53+'10c'!D53)</f>
        <v>0</v>
      </c>
      <c r="E53" s="98">
        <f>SUM('10a'!F50+'10b'!E53+'10c'!E53)</f>
        <v>0</v>
      </c>
      <c r="F53" s="98">
        <f>SUM('10a'!G50+'10b'!F53+'10c'!F53)</f>
        <v>0</v>
      </c>
      <c r="G53" s="98">
        <f>SUM('10a'!H50+'10b'!G53+'10c'!G53)</f>
        <v>0</v>
      </c>
      <c r="H53" s="98">
        <f>SUM('10a'!I50+'10b'!H53+'10c'!H53)</f>
        <v>0</v>
      </c>
      <c r="I53" s="101" t="s">
        <v>21</v>
      </c>
      <c r="J53" s="98">
        <f>SUM('10a'!K50+'10b'!J53+'10c'!J53)</f>
        <v>0</v>
      </c>
    </row>
    <row r="54" spans="1:10" ht="12.75">
      <c r="A54" s="9" t="s">
        <v>55</v>
      </c>
      <c r="B54" s="17">
        <v>1320</v>
      </c>
      <c r="C54" s="12">
        <v>330</v>
      </c>
      <c r="D54" s="98">
        <f>SUM('10a'!E51+'10b'!D54+'10c'!D54)</f>
        <v>0</v>
      </c>
      <c r="E54" s="98">
        <f>SUM('10a'!F51+'10b'!E54+'10c'!E54)</f>
        <v>0</v>
      </c>
      <c r="F54" s="98">
        <f>SUM('10a'!G51+'10b'!F54+'10c'!F54)</f>
        <v>0</v>
      </c>
      <c r="G54" s="98">
        <f>SUM('10a'!H51+'10b'!G54+'10c'!G54)</f>
        <v>0</v>
      </c>
      <c r="H54" s="98">
        <f>SUM('10a'!I51+'10b'!H54+'10c'!H54)</f>
        <v>0</v>
      </c>
      <c r="I54" s="101" t="s">
        <v>21</v>
      </c>
      <c r="J54" s="98">
        <f>SUM('10a'!K51+'10b'!J54+'10c'!J54)</f>
        <v>0</v>
      </c>
    </row>
    <row r="55" spans="1:10" ht="13.5">
      <c r="A55" s="9" t="s">
        <v>56</v>
      </c>
      <c r="B55" s="97">
        <v>1340</v>
      </c>
      <c r="C55" s="12">
        <v>340</v>
      </c>
      <c r="D55" s="98">
        <f>SUM('10a'!E52+'10b'!D55+'10c'!D55)</f>
        <v>0</v>
      </c>
      <c r="E55" s="98">
        <f>SUM('10a'!F52+'10b'!E55+'10c'!E55)</f>
        <v>0</v>
      </c>
      <c r="F55" s="98">
        <f>SUM('10a'!G52+'10b'!F55+'10c'!F55)</f>
        <v>0</v>
      </c>
      <c r="G55" s="98">
        <f>SUM('10a'!H52+'10b'!G55+'10c'!G55)</f>
        <v>0</v>
      </c>
      <c r="H55" s="98">
        <f>SUM('10a'!I52+'10b'!H55+'10c'!H55)</f>
        <v>0</v>
      </c>
      <c r="I55" s="98"/>
      <c r="J55" s="98">
        <f>SUM('10a'!K52+'10b'!J55+'10c'!J55)</f>
        <v>0</v>
      </c>
    </row>
    <row r="56" spans="1:10" ht="12.75">
      <c r="A56" s="11" t="s">
        <v>57</v>
      </c>
      <c r="B56" s="11">
        <v>1341</v>
      </c>
      <c r="C56" s="4">
        <v>350</v>
      </c>
      <c r="D56" s="98">
        <f>SUM('10a'!E53+'10b'!D56+'10c'!D56)</f>
        <v>0</v>
      </c>
      <c r="E56" s="98">
        <f>SUM('10a'!F53+'10b'!E56+'10c'!E56)</f>
        <v>0</v>
      </c>
      <c r="F56" s="98">
        <f>SUM('10a'!G53+'10b'!F56+'10c'!F56)</f>
        <v>0</v>
      </c>
      <c r="G56" s="98">
        <f>SUM('10a'!H53+'10b'!G56+'10c'!G56)</f>
        <v>0</v>
      </c>
      <c r="H56" s="98">
        <f>SUM('10a'!I53+'10b'!H56+'10c'!H56)</f>
        <v>0</v>
      </c>
      <c r="I56" s="101" t="s">
        <v>21</v>
      </c>
      <c r="J56" s="98">
        <f>SUM('10a'!K53+'10b'!J56+'10c'!J56)</f>
        <v>0</v>
      </c>
    </row>
    <row r="57" spans="1:10" ht="12.75">
      <c r="A57" s="11" t="s">
        <v>58</v>
      </c>
      <c r="B57" s="11">
        <v>1342</v>
      </c>
      <c r="C57" s="4">
        <v>360</v>
      </c>
      <c r="D57" s="98">
        <f>SUM('10a'!E54+'10b'!D57+'10c'!D57)</f>
        <v>0</v>
      </c>
      <c r="E57" s="98">
        <f>SUM('10a'!F54+'10b'!E57+'10c'!E57)</f>
        <v>0</v>
      </c>
      <c r="F57" s="98">
        <f>SUM('10a'!G54+'10b'!F57+'10c'!F57)</f>
        <v>0</v>
      </c>
      <c r="G57" s="98">
        <f>SUM('10a'!H54+'10b'!G57+'10c'!G57)</f>
        <v>0</v>
      </c>
      <c r="H57" s="98">
        <f>SUM('10a'!I54+'10b'!H57+'10c'!H57)</f>
        <v>0</v>
      </c>
      <c r="I57" s="101" t="s">
        <v>21</v>
      </c>
      <c r="J57" s="98">
        <f>SUM('10a'!K54+'10b'!J57+'10c'!J57)</f>
        <v>0</v>
      </c>
    </row>
    <row r="58" spans="1:10" ht="12.75">
      <c r="A58" s="11" t="s">
        <v>59</v>
      </c>
      <c r="B58" s="11">
        <v>1343</v>
      </c>
      <c r="C58" s="4">
        <v>370</v>
      </c>
      <c r="D58" s="98">
        <f>SUM('10a'!E55+'10b'!D58+'10c'!D58)</f>
        <v>0</v>
      </c>
      <c r="E58" s="98">
        <f>SUM('10a'!F55+'10b'!E58+'10c'!E58)</f>
        <v>0</v>
      </c>
      <c r="F58" s="98">
        <f>SUM('10a'!G55+'10b'!F58+'10c'!F58)</f>
        <v>0</v>
      </c>
      <c r="G58" s="98">
        <f>SUM('10a'!H55+'10b'!G58+'10c'!G58)</f>
        <v>0</v>
      </c>
      <c r="H58" s="98">
        <f>SUM('10a'!I55+'10b'!H58+'10c'!H58)</f>
        <v>0</v>
      </c>
      <c r="I58" s="101" t="s">
        <v>21</v>
      </c>
      <c r="J58" s="98">
        <f>SUM('10a'!K55+'10b'!J58+'10c'!J58)</f>
        <v>0</v>
      </c>
    </row>
    <row r="59" spans="1:10" ht="12.75">
      <c r="A59" s="9" t="s">
        <v>60</v>
      </c>
      <c r="B59" s="18">
        <v>1350</v>
      </c>
      <c r="C59" s="10">
        <v>380</v>
      </c>
      <c r="D59" s="98">
        <f>SUM('10a'!E56+'10b'!D59+'10c'!D59)</f>
        <v>0</v>
      </c>
      <c r="E59" s="98">
        <f>SUM('10a'!F56+'10b'!E59+'10c'!E59)</f>
        <v>0</v>
      </c>
      <c r="F59" s="98">
        <f>SUM('10a'!G56+'10b'!F59+'10c'!F59)</f>
        <v>0</v>
      </c>
      <c r="G59" s="98">
        <f>SUM('10a'!H56+'10b'!G59+'10c'!G59)</f>
        <v>0</v>
      </c>
      <c r="H59" s="98">
        <f>SUM('10a'!I56+'10b'!H59+'10c'!H59)</f>
        <v>0</v>
      </c>
      <c r="I59" s="101" t="s">
        <v>21</v>
      </c>
      <c r="J59" s="98">
        <f>SUM('10a'!K56+'10b'!J59+'10c'!J59)</f>
        <v>0</v>
      </c>
    </row>
    <row r="60" spans="1:10" ht="12.75">
      <c r="A60" s="21" t="s">
        <v>61</v>
      </c>
      <c r="B60" s="20">
        <v>2000</v>
      </c>
      <c r="C60" s="5">
        <v>390</v>
      </c>
      <c r="D60" s="98">
        <f>SUM('10a'!E57+'10b'!D60+'10c'!D60)</f>
        <v>0</v>
      </c>
      <c r="E60" s="98">
        <f>SUM('10a'!F57+'10b'!E60+'10c'!E60)</f>
        <v>0</v>
      </c>
      <c r="F60" s="98">
        <f>SUM('10a'!G57+'10b'!F60+'10c'!F60)</f>
        <v>0</v>
      </c>
      <c r="G60" s="98">
        <f>SUM('10a'!H57+'10b'!G60+'10c'!G60)</f>
        <v>0</v>
      </c>
      <c r="H60" s="98">
        <f>SUM('10a'!I57+'10b'!H60+'10c'!H60)</f>
        <v>0</v>
      </c>
      <c r="I60" s="98"/>
      <c r="J60" s="98">
        <f>SUM('10a'!K57+'10b'!J60+'10c'!J60)</f>
        <v>0</v>
      </c>
    </row>
    <row r="61" spans="1:10" ht="12.75">
      <c r="A61" s="19" t="s">
        <v>62</v>
      </c>
      <c r="B61" s="20">
        <v>2100</v>
      </c>
      <c r="C61" s="5">
        <v>400</v>
      </c>
      <c r="D61" s="98">
        <f>SUM('10a'!E58+'10b'!D61+'10c'!D61)</f>
        <v>0</v>
      </c>
      <c r="E61" s="98">
        <f>SUM('10a'!F58+'10b'!E61+'10c'!E61)</f>
        <v>0</v>
      </c>
      <c r="F61" s="98">
        <f>SUM('10a'!G58+'10b'!F61+'10c'!F61)</f>
        <v>0</v>
      </c>
      <c r="G61" s="98">
        <f>SUM('10a'!H58+'10b'!G61+'10c'!G61)</f>
        <v>0</v>
      </c>
      <c r="H61" s="98">
        <f>SUM('10a'!I58+'10b'!H61+'10c'!H61)</f>
        <v>0</v>
      </c>
      <c r="I61" s="98"/>
      <c r="J61" s="98">
        <f>SUM('10a'!K58+'10b'!J61+'10c'!J61)</f>
        <v>0</v>
      </c>
    </row>
    <row r="62" spans="1:10" ht="12.75">
      <c r="A62" s="22" t="s">
        <v>63</v>
      </c>
      <c r="B62" s="18">
        <v>2110</v>
      </c>
      <c r="C62" s="10">
        <v>410</v>
      </c>
      <c r="D62" s="98">
        <f>SUM('10a'!E59+'10b'!D62+'10c'!D62)</f>
        <v>0</v>
      </c>
      <c r="E62" s="98">
        <f>SUM('10a'!F59+'10b'!E62+'10c'!E62)</f>
        <v>0</v>
      </c>
      <c r="F62" s="98">
        <f>SUM('10a'!G59+'10b'!F62+'10c'!F62)</f>
        <v>0</v>
      </c>
      <c r="G62" s="98">
        <f>SUM('10a'!H59+'10b'!G62+'10c'!G62)</f>
        <v>0</v>
      </c>
      <c r="H62" s="98">
        <f>SUM('10a'!I59+'10b'!H62+'10c'!H62)</f>
        <v>0</v>
      </c>
      <c r="I62" s="101" t="s">
        <v>21</v>
      </c>
      <c r="J62" s="98">
        <f>SUM('10a'!K59+'10b'!J62+'10c'!J62)</f>
        <v>0</v>
      </c>
    </row>
    <row r="63" spans="1:10" ht="13.5">
      <c r="A63" s="22" t="s">
        <v>64</v>
      </c>
      <c r="B63" s="97">
        <v>2120</v>
      </c>
      <c r="C63" s="10">
        <v>420</v>
      </c>
      <c r="D63" s="98">
        <f>SUM('10a'!E60+'10b'!D63+'10c'!D63)</f>
        <v>0</v>
      </c>
      <c r="E63" s="98">
        <f>SUM('10a'!F60+'10b'!E63+'10c'!E63)</f>
        <v>0</v>
      </c>
      <c r="F63" s="98">
        <f>SUM('10a'!G60+'10b'!F63+'10c'!F63)</f>
        <v>0</v>
      </c>
      <c r="G63" s="98">
        <f>SUM('10a'!H60+'10b'!G63+'10c'!G63)</f>
        <v>0</v>
      </c>
      <c r="H63" s="98">
        <f>SUM('10a'!I60+'10b'!H63+'10c'!H63)</f>
        <v>0</v>
      </c>
      <c r="I63" s="98"/>
      <c r="J63" s="98">
        <f>SUM('10a'!K60+'10b'!J63+'10c'!J63)</f>
        <v>0</v>
      </c>
    </row>
    <row r="64" spans="1:10" ht="12.75">
      <c r="A64" s="11" t="s">
        <v>65</v>
      </c>
      <c r="B64" s="11">
        <v>2121</v>
      </c>
      <c r="C64" s="4">
        <v>430</v>
      </c>
      <c r="D64" s="98">
        <f>SUM('10a'!E66+'10b'!D64+'10c'!D64)</f>
        <v>0</v>
      </c>
      <c r="E64" s="98">
        <f>SUM('10a'!F66+'10b'!E64+'10c'!E64)</f>
        <v>0</v>
      </c>
      <c r="F64" s="98">
        <f>SUM('10a'!G66+'10b'!F64+'10c'!F64)</f>
        <v>0</v>
      </c>
      <c r="G64" s="98">
        <f>SUM('10a'!H61+'10b'!G64+'10c'!G64)</f>
        <v>0</v>
      </c>
      <c r="H64" s="98">
        <f>SUM('10a'!I61+'10b'!H64+'10c'!H64)</f>
        <v>0</v>
      </c>
      <c r="I64" s="101" t="s">
        <v>21</v>
      </c>
      <c r="J64" s="98">
        <f>SUM('10a'!K61+'10b'!J64+'10c'!J64)</f>
        <v>0</v>
      </c>
    </row>
    <row r="65" spans="1:10" ht="12.75">
      <c r="A65" s="33" t="s">
        <v>66</v>
      </c>
      <c r="B65" s="33">
        <v>2122</v>
      </c>
      <c r="C65" s="34">
        <v>440</v>
      </c>
      <c r="D65" s="98">
        <f>SUM('10a'!D67+'10b'!D65+'10c'!D65)</f>
        <v>0</v>
      </c>
      <c r="E65" s="98">
        <f>SUM('10a'!E67+'10b'!E65+'10c'!E65)</f>
        <v>0</v>
      </c>
      <c r="F65" s="98">
        <f>SUM('10a'!G67+'10b'!F65+'10c'!F65)</f>
        <v>0</v>
      </c>
      <c r="G65" s="98">
        <f>SUM('10a'!H62+'10b'!G65+'10c'!G65)</f>
        <v>0</v>
      </c>
      <c r="H65" s="98">
        <f>SUM('10a'!I62+'10b'!H65+'10c'!H65)</f>
        <v>0</v>
      </c>
      <c r="I65" s="101" t="s">
        <v>21</v>
      </c>
      <c r="J65" s="98">
        <f>SUM('10a'!K62+'10b'!J65+'10c'!J65)</f>
        <v>0</v>
      </c>
    </row>
    <row r="66" spans="1:10" ht="12.75">
      <c r="A66" s="11" t="s">
        <v>67</v>
      </c>
      <c r="B66" s="11">
        <v>2123</v>
      </c>
      <c r="C66" s="4">
        <v>450</v>
      </c>
      <c r="D66" s="98">
        <f>SUM('10a'!E62+'10b'!D66+'10c'!D66)</f>
        <v>0</v>
      </c>
      <c r="E66" s="98">
        <f>SUM('10a'!F62+'10b'!E66+'10c'!E66)</f>
        <v>0</v>
      </c>
      <c r="F66" s="98">
        <f>SUM('10a'!G62+'10b'!F66+'10c'!F66)</f>
        <v>0</v>
      </c>
      <c r="G66" s="98">
        <f>SUM('10a'!H62+'10b'!G66+'10c'!G66)</f>
        <v>0</v>
      </c>
      <c r="H66" s="98">
        <f>SUM('10a'!I62+'10b'!H66+'10c'!H66)</f>
        <v>0</v>
      </c>
      <c r="I66" s="103" t="s">
        <v>21</v>
      </c>
      <c r="J66" s="98">
        <f>SUM('10a'!K62+'10b'!J66+'10c'!J66)</f>
        <v>0</v>
      </c>
    </row>
    <row r="67" spans="1:10" ht="12.75">
      <c r="A67" s="49"/>
      <c r="B67" s="49"/>
      <c r="C67" s="46"/>
      <c r="D67" s="99"/>
      <c r="E67" s="47"/>
      <c r="F67" s="47"/>
      <c r="G67" s="47"/>
      <c r="H67" s="47"/>
      <c r="I67" s="47"/>
      <c r="J67" s="47"/>
    </row>
    <row r="68" spans="1:10" ht="12.75">
      <c r="A68" s="49"/>
      <c r="B68" s="49"/>
      <c r="C68" s="46"/>
      <c r="D68" s="99"/>
      <c r="E68" s="47"/>
      <c r="F68" s="47"/>
      <c r="G68" s="47"/>
      <c r="H68" s="47"/>
      <c r="I68" s="47"/>
      <c r="J68" s="47"/>
    </row>
    <row r="69" spans="1:10" ht="12.75">
      <c r="A69" s="49"/>
      <c r="B69" s="49"/>
      <c r="C69" s="46"/>
      <c r="D69" s="99"/>
      <c r="E69" s="47"/>
      <c r="F69" s="47"/>
      <c r="G69" s="47"/>
      <c r="H69" s="47"/>
      <c r="I69" s="47"/>
      <c r="J69" s="47"/>
    </row>
    <row r="70" spans="1:10" ht="12.75">
      <c r="A70" s="49"/>
      <c r="B70" s="49"/>
      <c r="C70" s="46"/>
      <c r="D70" s="99"/>
      <c r="E70" s="47"/>
      <c r="F70" s="47"/>
      <c r="G70" s="47"/>
      <c r="H70" s="47"/>
      <c r="I70" s="47"/>
      <c r="J70" s="47"/>
    </row>
    <row r="71" spans="1:10" ht="12.75">
      <c r="A71" s="69" t="s">
        <v>37</v>
      </c>
      <c r="B71" s="49"/>
      <c r="C71" s="70"/>
      <c r="D71" s="99"/>
      <c r="E71" s="47"/>
      <c r="F71" s="47"/>
      <c r="G71" s="47"/>
      <c r="H71" s="47"/>
      <c r="I71" s="47"/>
      <c r="J71" s="47"/>
    </row>
    <row r="72" spans="1:10" ht="12.75">
      <c r="A72" s="37">
        <v>1</v>
      </c>
      <c r="B72" s="23">
        <v>2</v>
      </c>
      <c r="C72" s="23">
        <v>3</v>
      </c>
      <c r="D72" s="100">
        <v>4</v>
      </c>
      <c r="E72" s="40">
        <v>5</v>
      </c>
      <c r="F72" s="40">
        <v>6</v>
      </c>
      <c r="G72" s="40">
        <v>7</v>
      </c>
      <c r="H72" s="38">
        <v>8</v>
      </c>
      <c r="I72" s="38">
        <v>9</v>
      </c>
      <c r="J72" s="40">
        <v>10</v>
      </c>
    </row>
    <row r="73" spans="1:10" ht="12.75">
      <c r="A73" s="42" t="s">
        <v>68</v>
      </c>
      <c r="B73" s="96">
        <v>2130</v>
      </c>
      <c r="C73" s="44">
        <v>460</v>
      </c>
      <c r="D73" s="98">
        <f>SUM('10a'!E69+'10b'!D73+'10c'!D73)</f>
        <v>0</v>
      </c>
      <c r="E73" s="98">
        <f>SUM('10a'!F69+'10b'!E73+'10c'!E73)</f>
        <v>0</v>
      </c>
      <c r="F73" s="98">
        <f>SUM('10a'!G69+'10b'!F73+'10c'!F73)</f>
        <v>0</v>
      </c>
      <c r="G73" s="98">
        <f>SUM('10a'!H69+'10b'!G73+'10c'!G73)</f>
        <v>0</v>
      </c>
      <c r="H73" s="98">
        <f>SUM('10a'!I69+'10b'!H73+'10c'!H73)</f>
        <v>0</v>
      </c>
      <c r="I73" s="98"/>
      <c r="J73" s="98">
        <f>SUM('10a'!K76+'10b'!J73+'10c'!J73)</f>
        <v>0.08</v>
      </c>
    </row>
    <row r="74" spans="1:10" ht="12.75">
      <c r="A74" s="11" t="s">
        <v>69</v>
      </c>
      <c r="B74" s="4">
        <v>2131</v>
      </c>
      <c r="C74" s="4">
        <v>470</v>
      </c>
      <c r="D74" s="98">
        <f>SUM('10a'!E70+'10b'!D74+'10c'!D74)</f>
        <v>0</v>
      </c>
      <c r="E74" s="98">
        <f>SUM('10a'!F70+'10b'!E74+'10c'!E74)</f>
        <v>0</v>
      </c>
      <c r="F74" s="98">
        <f>SUM('10a'!G70+'10b'!F74+'10c'!F74)</f>
        <v>0</v>
      </c>
      <c r="G74" s="98">
        <f>SUM('10a'!H70+'10b'!G74+'10c'!G74)</f>
        <v>0</v>
      </c>
      <c r="H74" s="98">
        <f>SUM('10a'!I70+'10b'!H74+'10c'!H74)</f>
        <v>0</v>
      </c>
      <c r="I74" s="101" t="s">
        <v>21</v>
      </c>
      <c r="J74" s="98">
        <f>SUM('10a'!K77+'10b'!J74+'10c'!J74)</f>
        <v>0.08</v>
      </c>
    </row>
    <row r="75" spans="1:10" ht="12.75">
      <c r="A75" s="11" t="s">
        <v>70</v>
      </c>
      <c r="B75" s="4">
        <v>2132</v>
      </c>
      <c r="C75" s="4">
        <v>480</v>
      </c>
      <c r="D75" s="98">
        <f>SUM('10a'!E71+'10b'!D75+'10c'!D75)</f>
        <v>0</v>
      </c>
      <c r="E75" s="98">
        <f>SUM('10a'!F71+'10b'!E75+'10c'!E75)</f>
        <v>0</v>
      </c>
      <c r="F75" s="98">
        <f>SUM('10a'!G71+'10b'!F75+'10c'!F75)</f>
        <v>0</v>
      </c>
      <c r="G75" s="98">
        <f>SUM('10a'!H71+'10b'!G75+'10c'!G75)</f>
        <v>0</v>
      </c>
      <c r="H75" s="98">
        <f>SUM('10a'!I71+'10b'!H75+'10c'!H75)</f>
        <v>0</v>
      </c>
      <c r="I75" s="101" t="s">
        <v>21</v>
      </c>
      <c r="J75" s="98">
        <f>SUM('10a'!K78+'10b'!J75+'10c'!J75)</f>
        <v>0.08</v>
      </c>
    </row>
    <row r="76" spans="1:10" ht="12.75">
      <c r="A76" s="11" t="s">
        <v>71</v>
      </c>
      <c r="B76" s="4">
        <v>2133</v>
      </c>
      <c r="C76" s="4">
        <v>490</v>
      </c>
      <c r="D76" s="98">
        <f>SUM('10a'!E72+'10b'!D76+'10c'!D76)</f>
        <v>0</v>
      </c>
      <c r="E76" s="98">
        <f>SUM('10a'!F72+'10b'!E76+'10c'!E76)</f>
        <v>0</v>
      </c>
      <c r="F76" s="98">
        <f>SUM('10a'!G72+'10b'!F76+'10c'!F76)</f>
        <v>0</v>
      </c>
      <c r="G76" s="98">
        <f>SUM('10a'!H72+'10b'!G76+'10c'!G76)</f>
        <v>0</v>
      </c>
      <c r="H76" s="98">
        <f>SUM('10a'!I72+'10b'!H76+'10c'!H76)</f>
        <v>0</v>
      </c>
      <c r="I76" s="101" t="s">
        <v>21</v>
      </c>
      <c r="J76" s="98">
        <f>SUM('10a'!K79+'10b'!J76+'10c'!J76)</f>
        <v>0.08</v>
      </c>
    </row>
    <row r="77" spans="1:10" ht="12.75">
      <c r="A77" s="22" t="s">
        <v>72</v>
      </c>
      <c r="B77" s="5">
        <v>2140</v>
      </c>
      <c r="C77" s="5">
        <v>500</v>
      </c>
      <c r="D77" s="98" t="e">
        <f>SUM('10a'!E73+'10b'!#REF!+'10c'!#REF!)</f>
        <v>#REF!</v>
      </c>
      <c r="E77" s="98" t="e">
        <f>SUM('10a'!F73+'10b'!#REF!+'10c'!#REF!)</f>
        <v>#REF!</v>
      </c>
      <c r="F77" s="98" t="e">
        <f>SUM('10a'!G73+'10b'!#REF!+'10c'!#REF!)</f>
        <v>#REF!</v>
      </c>
      <c r="G77" s="98" t="e">
        <f>SUM('10a'!H73+'10b'!#REF!+'10c'!#REF!)</f>
        <v>#REF!</v>
      </c>
      <c r="H77" s="98" t="e">
        <f>SUM('10a'!I73+'10b'!#REF!+'10c'!#REF!)</f>
        <v>#REF!</v>
      </c>
      <c r="I77" s="98"/>
      <c r="J77" s="98" t="e">
        <f>SUM('10a'!#REF!+'10b'!#REF!+'10c'!#REF!)</f>
        <v>#REF!</v>
      </c>
    </row>
    <row r="78" spans="1:10" ht="12.75">
      <c r="A78" s="11" t="s">
        <v>73</v>
      </c>
      <c r="B78" s="4">
        <v>2141</v>
      </c>
      <c r="C78" s="4">
        <v>510</v>
      </c>
      <c r="D78" s="98">
        <f>SUM('10a'!E75+'10b'!D77+'10c'!D77)</f>
        <v>4</v>
      </c>
      <c r="E78" s="98">
        <f>SUM('10a'!F75+'10b'!E77+'10c'!E77)</f>
        <v>5</v>
      </c>
      <c r="F78" s="98">
        <f>SUM('10a'!G75+'10b'!F77+'10c'!F77)</f>
        <v>6</v>
      </c>
      <c r="G78" s="98">
        <f>SUM('10a'!H75+'10b'!G77+'10c'!G77)</f>
        <v>7</v>
      </c>
      <c r="H78" s="98">
        <f>SUM('10a'!I75+'10b'!H77+'10c'!H77)</f>
        <v>8</v>
      </c>
      <c r="I78" s="101" t="s">
        <v>21</v>
      </c>
      <c r="J78" s="98">
        <f>SUM('10a'!K80+'10b'!J77+'10c'!J77)</f>
        <v>0.08</v>
      </c>
    </row>
    <row r="79" spans="1:10" ht="12.75">
      <c r="A79" s="11" t="s">
        <v>74</v>
      </c>
      <c r="B79" s="4">
        <v>2142</v>
      </c>
      <c r="C79" s="4">
        <v>520</v>
      </c>
      <c r="D79" s="98">
        <f>SUM('10a'!E76+'10b'!D78+'10c'!D78)</f>
        <v>0</v>
      </c>
      <c r="E79" s="98">
        <f>SUM('10a'!F76+'10b'!E78+'10c'!E78)</f>
        <v>0</v>
      </c>
      <c r="F79" s="98">
        <f>SUM('10a'!G76+'10b'!F78+'10c'!F78)</f>
        <v>0</v>
      </c>
      <c r="G79" s="98">
        <f>SUM('10a'!H76+'10b'!G78+'10c'!G78)</f>
        <v>0</v>
      </c>
      <c r="H79" s="98">
        <f>SUM('10a'!I76+'10b'!H78+'10c'!H78)</f>
        <v>0</v>
      </c>
      <c r="I79" s="101" t="s">
        <v>21</v>
      </c>
      <c r="J79" s="98">
        <f>SUM('10a'!K81+'10b'!J78+'10c'!J78)</f>
        <v>0.08</v>
      </c>
    </row>
    <row r="80" spans="1:10" ht="12.75">
      <c r="A80" s="11" t="s">
        <v>75</v>
      </c>
      <c r="B80" s="4">
        <v>2143</v>
      </c>
      <c r="C80" s="4">
        <v>530</v>
      </c>
      <c r="D80" s="98">
        <f>SUM('10a'!E82+'10b'!D79+'10c'!D79)</f>
        <v>0</v>
      </c>
      <c r="E80" s="98">
        <f>SUM('10a'!F82+'10b'!E79+'10c'!E79)</f>
        <v>0</v>
      </c>
      <c r="F80" s="98">
        <f>SUM('10a'!G82+'10b'!F79+'10c'!F79)</f>
        <v>0</v>
      </c>
      <c r="G80" s="98">
        <f>SUM('10a'!H82+'10b'!G79+'10c'!G79)</f>
        <v>0</v>
      </c>
      <c r="H80" s="98">
        <f>SUM('10a'!I82+'10b'!H79+'10c'!H79)</f>
        <v>0</v>
      </c>
      <c r="I80" s="101" t="s">
        <v>21</v>
      </c>
      <c r="J80" s="98">
        <f>SUM('10a'!K82+'10b'!J79+'10c'!J79)</f>
        <v>0</v>
      </c>
    </row>
    <row r="81" spans="1:10" ht="12.75">
      <c r="A81" s="11" t="s">
        <v>76</v>
      </c>
      <c r="B81" s="4">
        <v>2144</v>
      </c>
      <c r="C81" s="4">
        <v>540</v>
      </c>
      <c r="D81" s="98">
        <f>SUM('10a'!E83+'10b'!D80+'10c'!D80)</f>
        <v>0</v>
      </c>
      <c r="E81" s="98">
        <f>SUM('10a'!F83+'10b'!E80+'10c'!E80)</f>
        <v>0</v>
      </c>
      <c r="F81" s="98">
        <f>SUM('10a'!G83+'10b'!F80+'10c'!F80)</f>
        <v>0</v>
      </c>
      <c r="G81" s="98">
        <f>SUM('10a'!H83+'10b'!G80+'10c'!G80)</f>
        <v>0</v>
      </c>
      <c r="H81" s="98">
        <f>SUM('10a'!I83+'10b'!H80+'10c'!H80)</f>
        <v>0</v>
      </c>
      <c r="I81" s="101" t="s">
        <v>21</v>
      </c>
      <c r="J81" s="98">
        <f>SUM('10a'!K83+'10b'!J80+'10c'!J80)</f>
        <v>0</v>
      </c>
    </row>
    <row r="82" spans="1:10" ht="12.75">
      <c r="A82" s="24" t="s">
        <v>77</v>
      </c>
      <c r="B82" s="23">
        <v>2200</v>
      </c>
      <c r="C82" s="23">
        <v>550</v>
      </c>
      <c r="D82" s="98">
        <f>SUM('10a'!E84+'10b'!D81+'10c'!D81)</f>
        <v>0</v>
      </c>
      <c r="E82" s="98">
        <f>SUM('10a'!F84+'10b'!E81+'10c'!E81)</f>
        <v>0</v>
      </c>
      <c r="F82" s="98">
        <f>SUM('10a'!G84+'10b'!F81+'10c'!F81)</f>
        <v>0</v>
      </c>
      <c r="G82" s="98">
        <f>SUM('10a'!H84+'10b'!G81+'10c'!G81)</f>
        <v>0</v>
      </c>
      <c r="H82" s="98">
        <f>SUM('10a'!I84+'10b'!H81+'10c'!H81)</f>
        <v>0</v>
      </c>
      <c r="I82" s="101" t="s">
        <v>21</v>
      </c>
      <c r="J82" s="98">
        <f>SUM('10a'!K84+'10b'!J81+'10c'!J81)</f>
        <v>0</v>
      </c>
    </row>
    <row r="83" spans="1:10" ht="12.75">
      <c r="A83" s="8" t="s">
        <v>78</v>
      </c>
      <c r="B83" s="23">
        <v>2300</v>
      </c>
      <c r="C83" s="23">
        <v>560</v>
      </c>
      <c r="D83" s="98">
        <f>SUM('10a'!E85+'10b'!D82+'10c'!D82)</f>
        <v>0</v>
      </c>
      <c r="E83" s="98">
        <f>SUM('10a'!F85+'10b'!E82+'10c'!E82)</f>
        <v>0</v>
      </c>
      <c r="F83" s="98">
        <f>SUM('10a'!G85+'10b'!F82+'10c'!F82)</f>
        <v>0</v>
      </c>
      <c r="G83" s="98">
        <f>SUM('10a'!H85+'10b'!G82+'10c'!G82)</f>
        <v>0</v>
      </c>
      <c r="H83" s="98">
        <f>SUM('10a'!I85+'10b'!H82+'10c'!H82)</f>
        <v>0</v>
      </c>
      <c r="I83" s="101" t="s">
        <v>21</v>
      </c>
      <c r="J83" s="98">
        <f>SUM('10a'!K85+'10b'!J82+'10c'!J82)</f>
        <v>0</v>
      </c>
    </row>
    <row r="84" spans="1:10" ht="12.75">
      <c r="A84" s="8" t="s">
        <v>79</v>
      </c>
      <c r="B84" s="23">
        <v>2400</v>
      </c>
      <c r="C84" s="23">
        <v>570</v>
      </c>
      <c r="D84" s="98" t="e">
        <f>SUM('10a'!#REF!+'10b'!#REF!+'10c'!#REF!)</f>
        <v>#REF!</v>
      </c>
      <c r="E84" s="98" t="e">
        <f>SUM('10a'!#REF!+'10b'!#REF!+'10c'!#REF!)</f>
        <v>#REF!</v>
      </c>
      <c r="F84" s="98" t="e">
        <f>SUM('10a'!#REF!+'10b'!#REF!+'10c'!#REF!)</f>
        <v>#REF!</v>
      </c>
      <c r="G84" s="98" t="e">
        <f>SUM('10a'!#REF!+'10b'!#REF!+'10c'!#REF!)</f>
        <v>#REF!</v>
      </c>
      <c r="H84" s="98" t="e">
        <f>SUM('10a'!#REF!+'10b'!#REF!+'10c'!#REF!)</f>
        <v>#REF!</v>
      </c>
      <c r="I84" s="98"/>
      <c r="J84" s="98" t="e">
        <f>SUM('10a'!#REF!+'10b'!#REF!+'10c'!#REF!)</f>
        <v>#REF!</v>
      </c>
    </row>
    <row r="85" spans="1:10" ht="12.75">
      <c r="A85" s="24" t="s">
        <v>80</v>
      </c>
      <c r="B85" s="4">
        <v>2410</v>
      </c>
      <c r="C85" s="4">
        <v>580</v>
      </c>
      <c r="D85" s="98" t="e">
        <f>SUM('10a'!#REF!+'10b'!#REF!+'10c'!#REF!)</f>
        <v>#REF!</v>
      </c>
      <c r="E85" s="98" t="e">
        <f>SUM('10a'!#REF!+'10b'!#REF!+'10c'!#REF!)</f>
        <v>#REF!</v>
      </c>
      <c r="F85" s="98" t="e">
        <f>SUM('10a'!#REF!+'10b'!#REF!+'10c'!#REF!)</f>
        <v>#REF!</v>
      </c>
      <c r="G85" s="98" t="e">
        <f>SUM('10a'!#REF!+'10b'!#REF!+'10c'!#REF!)</f>
        <v>#REF!</v>
      </c>
      <c r="H85" s="98" t="e">
        <f>SUM('10a'!#REF!+'10b'!#REF!+'10c'!#REF!)</f>
        <v>#REF!</v>
      </c>
      <c r="I85" s="101" t="s">
        <v>21</v>
      </c>
      <c r="J85" s="98" t="e">
        <f>SUM('10a'!#REF!+'10b'!#REF!+'10c'!#REF!)</f>
        <v>#REF!</v>
      </c>
    </row>
    <row r="86" spans="1:10" ht="12.75">
      <c r="A86" s="24" t="s">
        <v>81</v>
      </c>
      <c r="B86" s="4">
        <v>2420</v>
      </c>
      <c r="C86" s="4">
        <v>590</v>
      </c>
      <c r="D86" s="98" t="e">
        <f>SUM('10a'!#REF!+'10b'!#REF!+'10c'!#REF!)</f>
        <v>#REF!</v>
      </c>
      <c r="E86" s="98" t="e">
        <f>SUM('10a'!#REF!+'10b'!#REF!+'10c'!#REF!)</f>
        <v>#REF!</v>
      </c>
      <c r="F86" s="98" t="e">
        <f>SUM('10a'!#REF!+'10b'!#REF!+'10c'!#REF!)</f>
        <v>#REF!</v>
      </c>
      <c r="G86" s="98" t="e">
        <f>SUM('10a'!#REF!+'10b'!#REF!+'10c'!#REF!)</f>
        <v>#REF!</v>
      </c>
      <c r="H86" s="98" t="e">
        <f>SUM('10a'!#REF!+'10b'!#REF!+'10c'!#REF!)</f>
        <v>#REF!</v>
      </c>
      <c r="I86" s="101" t="s">
        <v>21</v>
      </c>
      <c r="J86" s="98" t="e">
        <f>SUM('10a'!#REF!+'10b'!#REF!+'10c'!#REF!)</f>
        <v>#REF!</v>
      </c>
    </row>
    <row r="87" spans="1:10" ht="12.75">
      <c r="A87" s="24" t="s">
        <v>82</v>
      </c>
      <c r="B87" s="4">
        <v>2430</v>
      </c>
      <c r="C87" s="4">
        <v>600</v>
      </c>
      <c r="D87" s="98" t="e">
        <f>SUM('10a'!#REF!+'10b'!#REF!+'10c'!#REF!)</f>
        <v>#REF!</v>
      </c>
      <c r="E87" s="98" t="e">
        <f>SUM('10a'!#REF!+'10b'!#REF!+'10c'!#REF!)</f>
        <v>#REF!</v>
      </c>
      <c r="F87" s="98" t="e">
        <f>SUM('10a'!#REF!+'10b'!#REF!+'10c'!#REF!)</f>
        <v>#REF!</v>
      </c>
      <c r="G87" s="98" t="e">
        <f>SUM('10a'!#REF!+'10b'!#REF!+'10c'!#REF!)</f>
        <v>#REF!</v>
      </c>
      <c r="H87" s="98" t="e">
        <f>SUM('10a'!#REF!+'10b'!#REF!+'10c'!#REF!)</f>
        <v>#REF!</v>
      </c>
      <c r="I87" s="101" t="s">
        <v>21</v>
      </c>
      <c r="J87" s="98" t="e">
        <f>SUM('10a'!#REF!+'10b'!#REF!+'10c'!#REF!)</f>
        <v>#REF!</v>
      </c>
    </row>
    <row r="88" spans="1:10" ht="12.75">
      <c r="A88" s="24" t="s">
        <v>83</v>
      </c>
      <c r="B88" s="4">
        <v>2440</v>
      </c>
      <c r="C88" s="4">
        <v>610</v>
      </c>
      <c r="D88" s="98">
        <f>SUM('10a'!E86+'10b'!D83+'10c'!D83)</f>
        <v>0</v>
      </c>
      <c r="E88" s="98">
        <f>SUM('10a'!F86+'10b'!E83+'10c'!E83)</f>
        <v>0</v>
      </c>
      <c r="F88" s="98">
        <f>SUM('10a'!G86+'10b'!F83+'10c'!F83)</f>
        <v>0</v>
      </c>
      <c r="G88" s="98">
        <f>SUM('10a'!H86+'10b'!G83+'10c'!G83)</f>
        <v>0</v>
      </c>
      <c r="H88" s="98">
        <f>SUM('10a'!I86+'10b'!H83+'10c'!H83)</f>
        <v>0</v>
      </c>
      <c r="I88" s="101" t="s">
        <v>21</v>
      </c>
      <c r="J88" s="98">
        <f>SUM('10a'!K86+'10b'!J83+'10c'!J83)</f>
        <v>0</v>
      </c>
    </row>
    <row r="89" spans="1:10" ht="12.75">
      <c r="A89" s="50" t="s">
        <v>85</v>
      </c>
      <c r="B89" s="51">
        <v>3000</v>
      </c>
      <c r="C89" s="51">
        <v>630</v>
      </c>
      <c r="D89" s="98" t="e">
        <f>SUM('10a'!#REF!+'10b'!#REF!+'10c'!#REF!)</f>
        <v>#REF!</v>
      </c>
      <c r="E89" s="98" t="e">
        <f>SUM('10a'!#REF!+'10b'!#REF!+'10c'!#REF!)</f>
        <v>#REF!</v>
      </c>
      <c r="F89" s="146" t="s">
        <v>133</v>
      </c>
      <c r="G89" s="146" t="s">
        <v>133</v>
      </c>
      <c r="H89" s="146" t="s">
        <v>133</v>
      </c>
      <c r="I89" s="113" t="s">
        <v>21</v>
      </c>
      <c r="J89" s="147" t="s">
        <v>133</v>
      </c>
    </row>
    <row r="90" spans="1:10" ht="12.75">
      <c r="A90" s="50"/>
      <c r="B90" s="51">
        <v>4100</v>
      </c>
      <c r="C90" s="51"/>
      <c r="D90" s="98"/>
      <c r="E90" s="98"/>
      <c r="F90" s="146"/>
      <c r="G90" s="146"/>
      <c r="H90" s="146"/>
      <c r="I90" s="113"/>
      <c r="J90" s="147"/>
    </row>
    <row r="91" spans="1:10" ht="13.5">
      <c r="A91" s="9" t="s">
        <v>86</v>
      </c>
      <c r="B91" s="97">
        <v>4110</v>
      </c>
      <c r="C91" s="12">
        <v>640</v>
      </c>
      <c r="D91" s="98" t="e">
        <f>SUM('10a'!E88+'10b'!D85+'10c'!D85)</f>
        <v>#VALUE!</v>
      </c>
      <c r="E91" s="98" t="e">
        <f>SUM('10a'!#REF!+'10b'!#REF!+'10c'!#REF!)</f>
        <v>#REF!</v>
      </c>
      <c r="F91" s="98" t="e">
        <f>SUM('10a'!#REF!+'10b'!#REF!+'10c'!#REF!)</f>
        <v>#REF!</v>
      </c>
      <c r="G91" s="98" t="e">
        <f>SUM('10a'!#REF!+'10b'!#REF!+'10c'!#REF!)</f>
        <v>#REF!</v>
      </c>
      <c r="H91" s="98" t="e">
        <f>SUM('10a'!#REF!+'10b'!#REF!+'10c'!#REF!)</f>
        <v>#REF!</v>
      </c>
      <c r="I91" s="148" t="s">
        <v>133</v>
      </c>
      <c r="J91" s="98" t="e">
        <f>SUM('10a'!#REF!+'10b'!#REF!+'10c'!#REF!)</f>
        <v>#REF!</v>
      </c>
    </row>
    <row r="92" spans="1:11" ht="12.75">
      <c r="A92" s="54" t="s">
        <v>87</v>
      </c>
      <c r="B92" s="55">
        <v>4111</v>
      </c>
      <c r="C92" s="55">
        <v>650</v>
      </c>
      <c r="D92" s="98" t="e">
        <f>SUM('10a'!#REF!+'10b'!#REF!+'10c'!#REF!)</f>
        <v>#REF!</v>
      </c>
      <c r="E92" s="98" t="e">
        <f>SUM('10a'!#REF!+'10b'!#REF!+'10c'!#REF!)</f>
        <v>#REF!</v>
      </c>
      <c r="F92" s="98" t="e">
        <f>SUM('10a'!#REF!+'10b'!#REF!+'10c'!#REF!)</f>
        <v>#REF!</v>
      </c>
      <c r="G92" s="98" t="e">
        <f>SUM('10a'!#REF!+'10b'!#REF!+'10c'!#REF!)</f>
        <v>#REF!</v>
      </c>
      <c r="H92" s="98" t="e">
        <f>SUM('10a'!#REF!+'10b'!#REF!+'10c'!#REF!)</f>
        <v>#REF!</v>
      </c>
      <c r="I92" s="101" t="s">
        <v>21</v>
      </c>
      <c r="J92" s="98" t="e">
        <f>SUM('10a'!#REF!+'10b'!#REF!+'10c'!#REF!)</f>
        <v>#REF!</v>
      </c>
      <c r="K92" s="6">
        <f>SUM('10a'!K87+'10b'!J84+'10c'!J84)</f>
        <v>0</v>
      </c>
    </row>
    <row r="93" spans="1:10" ht="12.75">
      <c r="A93" s="11" t="s">
        <v>88</v>
      </c>
      <c r="B93" s="4">
        <v>4112</v>
      </c>
      <c r="C93" s="4">
        <v>660</v>
      </c>
      <c r="D93" s="98" t="e">
        <f>SUM('10a'!#REF!+'10b'!#REF!+'10c'!#REF!)</f>
        <v>#REF!</v>
      </c>
      <c r="E93" s="98" t="e">
        <f>SUM('10a'!#REF!+'10b'!#REF!+'10c'!#REF!)</f>
        <v>#REF!</v>
      </c>
      <c r="F93" s="98" t="e">
        <f>SUM('10a'!#REF!+'10b'!#REF!+'10c'!#REF!)</f>
        <v>#REF!</v>
      </c>
      <c r="G93" s="98" t="e">
        <f>SUM('10a'!#REF!+'10b'!#REF!+'10c'!#REF!)</f>
        <v>#REF!</v>
      </c>
      <c r="H93" s="98" t="e">
        <f>SUM('10a'!#REF!+'10b'!#REF!+'10c'!#REF!)</f>
        <v>#REF!</v>
      </c>
      <c r="I93" s="101" t="s">
        <v>21</v>
      </c>
      <c r="J93" s="98" t="e">
        <f>SUM('10a'!#REF!+'10b'!#REF!+'10c'!#REF!)</f>
        <v>#REF!</v>
      </c>
    </row>
    <row r="94" spans="1:10" ht="12.75">
      <c r="A94" s="11" t="s">
        <v>89</v>
      </c>
      <c r="B94" s="4">
        <v>4113</v>
      </c>
      <c r="C94" s="4">
        <v>670</v>
      </c>
      <c r="D94" s="98" t="e">
        <f>SUM('10a'!#REF!+'10b'!#REF!+'10c'!#REF!)</f>
        <v>#REF!</v>
      </c>
      <c r="E94" s="98" t="e">
        <f>SUM('10a'!#REF!+'10b'!#REF!+'10c'!#REF!)</f>
        <v>#REF!</v>
      </c>
      <c r="F94" s="98" t="e">
        <f>SUM('10a'!#REF!+'10b'!#REF!+'10c'!#REF!)</f>
        <v>#REF!</v>
      </c>
      <c r="G94" s="98" t="e">
        <f>SUM('10a'!#REF!+'10b'!#REF!+'10c'!#REF!)</f>
        <v>#REF!</v>
      </c>
      <c r="H94" s="98" t="e">
        <f>SUM('10a'!#REF!+'10b'!#REF!+'10c'!#REF!)</f>
        <v>#REF!</v>
      </c>
      <c r="I94" s="101" t="s">
        <v>21</v>
      </c>
      <c r="J94" s="98" t="e">
        <f>SUM('10a'!#REF!+'10b'!#REF!+'10c'!#REF!)</f>
        <v>#REF!</v>
      </c>
    </row>
    <row r="95" spans="1:10" ht="12.75">
      <c r="A95" s="11"/>
      <c r="B95" s="4">
        <v>4200</v>
      </c>
      <c r="C95" s="4"/>
      <c r="D95" s="98"/>
      <c r="E95" s="98"/>
      <c r="F95" s="98"/>
      <c r="G95" s="98"/>
      <c r="H95" s="98"/>
      <c r="I95" s="101"/>
      <c r="J95" s="98"/>
    </row>
    <row r="96" spans="1:10" ht="12.75">
      <c r="A96" s="9" t="s">
        <v>90</v>
      </c>
      <c r="B96" s="12">
        <v>4210</v>
      </c>
      <c r="C96" s="12">
        <v>680</v>
      </c>
      <c r="D96" s="98" t="e">
        <f>SUM('10a'!#REF!+'10b'!#REF!+'10c'!#REF!)</f>
        <v>#REF!</v>
      </c>
      <c r="E96" s="98" t="e">
        <f>SUM('10a'!#REF!+'10b'!#REF!+'10c'!#REF!)</f>
        <v>#REF!</v>
      </c>
      <c r="F96" s="98" t="e">
        <f>SUM('10a'!#REF!+'10b'!#REF!+'10c'!#REF!)</f>
        <v>#REF!</v>
      </c>
      <c r="G96" s="98" t="e">
        <f>SUM('10a'!#REF!+'10b'!#REF!+'10c'!#REF!)</f>
        <v>#REF!</v>
      </c>
      <c r="H96" s="98" t="e">
        <f>SUM('10a'!#REF!+'10b'!#REF!+'10c'!#REF!)</f>
        <v>#REF!</v>
      </c>
      <c r="I96" s="101" t="s">
        <v>21</v>
      </c>
      <c r="J96" s="98" t="e">
        <f>SUM('10a'!#REF!+'10b'!#REF!+'10c'!#REF!)</f>
        <v>#REF!</v>
      </c>
    </row>
    <row r="97" spans="1:10" ht="12.75">
      <c r="A97" s="8" t="s">
        <v>91</v>
      </c>
      <c r="B97" s="23">
        <v>5000</v>
      </c>
      <c r="C97" s="23">
        <v>690</v>
      </c>
      <c r="D97" s="148" t="s">
        <v>133</v>
      </c>
      <c r="E97" s="98">
        <f>SUM('10a'!F88+'10b'!E85+'10c'!E85)</f>
        <v>0</v>
      </c>
      <c r="F97" s="149" t="s">
        <v>21</v>
      </c>
      <c r="G97" s="150" t="s">
        <v>21</v>
      </c>
      <c r="H97" s="149" t="s">
        <v>21</v>
      </c>
      <c r="I97" s="149" t="s">
        <v>21</v>
      </c>
      <c r="J97" s="151" t="s">
        <v>21</v>
      </c>
    </row>
    <row r="99" ht="12.75">
      <c r="A99" s="122" t="s">
        <v>149</v>
      </c>
    </row>
    <row r="101" spans="1:9" ht="12.75">
      <c r="A101" s="27" t="s">
        <v>93</v>
      </c>
      <c r="C101" t="s">
        <v>101</v>
      </c>
      <c r="G101" t="s">
        <v>126</v>
      </c>
      <c r="H101" s="271" t="s">
        <v>125</v>
      </c>
      <c r="I101" s="272"/>
    </row>
    <row r="102" spans="4:8" ht="12.75">
      <c r="D102" s="3" t="s">
        <v>96</v>
      </c>
      <c r="H102" s="3" t="s">
        <v>97</v>
      </c>
    </row>
    <row r="103" spans="4:7" ht="12.75">
      <c r="D103" s="3"/>
      <c r="G103" s="3"/>
    </row>
    <row r="104" spans="4:7" ht="12.75">
      <c r="D104" s="3"/>
      <c r="G104" s="3"/>
    </row>
    <row r="105" spans="1:9" ht="12.75">
      <c r="A105" s="27" t="s">
        <v>94</v>
      </c>
      <c r="C105" t="s">
        <v>101</v>
      </c>
      <c r="G105" t="s">
        <v>102</v>
      </c>
      <c r="H105" s="80" t="s">
        <v>127</v>
      </c>
      <c r="I105" s="48"/>
    </row>
    <row r="106" spans="4:8" ht="12.75">
      <c r="D106" s="3" t="s">
        <v>96</v>
      </c>
      <c r="H106" s="3" t="s">
        <v>97</v>
      </c>
    </row>
    <row r="108" ht="12.75">
      <c r="A108" s="28" t="s">
        <v>95</v>
      </c>
    </row>
  </sheetData>
  <sheetProtection/>
  <mergeCells count="10">
    <mergeCell ref="A5:D5"/>
    <mergeCell ref="A6:F6"/>
    <mergeCell ref="G6:H6"/>
    <mergeCell ref="A7:D7"/>
    <mergeCell ref="H7:I7"/>
    <mergeCell ref="H11:I11"/>
    <mergeCell ref="H101:I101"/>
    <mergeCell ref="H8:I8"/>
    <mergeCell ref="H9:I9"/>
    <mergeCell ref="H10:I10"/>
  </mergeCells>
  <printOptions/>
  <pageMargins left="0.4" right="0.4" top="0.7" bottom="0.7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98"/>
  <sheetViews>
    <sheetView zoomScalePageLayoutView="0" workbookViewId="0" topLeftCell="A34">
      <selection activeCell="D37" sqref="D37"/>
    </sheetView>
  </sheetViews>
  <sheetFormatPr defaultColWidth="9.140625" defaultRowHeight="12.75"/>
  <cols>
    <col min="1" max="1" width="54.7109375" style="0" customWidth="1"/>
    <col min="2" max="2" width="7.7109375" style="0" customWidth="1"/>
    <col min="3" max="3" width="7.00390625" style="0" customWidth="1"/>
    <col min="6" max="6" width="10.28125" style="0" customWidth="1"/>
  </cols>
  <sheetData>
    <row r="1" ht="15">
      <c r="F1" s="1" t="s">
        <v>164</v>
      </c>
    </row>
    <row r="2" ht="12.75">
      <c r="D2" s="29" t="s">
        <v>165</v>
      </c>
    </row>
    <row r="3" ht="12.75">
      <c r="D3" s="2" t="s">
        <v>166</v>
      </c>
    </row>
    <row r="4" ht="12.75">
      <c r="D4" s="2" t="s">
        <v>167</v>
      </c>
    </row>
    <row r="5" spans="1:8" ht="15.75">
      <c r="A5" s="275" t="s">
        <v>3</v>
      </c>
      <c r="B5" s="275"/>
      <c r="C5" s="275"/>
      <c r="H5" t="s">
        <v>100</v>
      </c>
    </row>
    <row r="6" spans="1:9" ht="12.75">
      <c r="A6" s="276" t="s">
        <v>98</v>
      </c>
      <c r="B6" s="276"/>
      <c r="C6" s="276"/>
      <c r="D6" s="276"/>
      <c r="E6" s="276"/>
      <c r="F6" s="277"/>
      <c r="G6" s="280"/>
      <c r="H6" s="189"/>
      <c r="I6" s="30"/>
    </row>
    <row r="7" spans="1:10" ht="12.75">
      <c r="A7" s="279" t="s">
        <v>181</v>
      </c>
      <c r="B7" s="279"/>
      <c r="C7" s="279"/>
      <c r="D7" s="279"/>
      <c r="E7" s="30"/>
      <c r="F7" s="30"/>
      <c r="G7" s="277"/>
      <c r="H7" s="277"/>
      <c r="I7" s="189"/>
      <c r="J7" s="30"/>
    </row>
    <row r="8" spans="1:10" ht="12.75">
      <c r="A8" s="31" t="s">
        <v>121</v>
      </c>
      <c r="B8" s="30"/>
      <c r="C8" s="30"/>
      <c r="D8" s="30"/>
      <c r="E8" s="30"/>
      <c r="F8" s="30"/>
      <c r="G8" s="277" t="s">
        <v>6</v>
      </c>
      <c r="H8" s="277"/>
      <c r="I8" s="187" t="s">
        <v>123</v>
      </c>
      <c r="J8" s="30"/>
    </row>
    <row r="9" spans="1:10" ht="12.75">
      <c r="A9" s="31" t="s">
        <v>136</v>
      </c>
      <c r="B9" s="30"/>
      <c r="C9" s="30"/>
      <c r="D9" s="30"/>
      <c r="E9" s="30"/>
      <c r="F9" s="30"/>
      <c r="G9" s="277" t="s">
        <v>7</v>
      </c>
      <c r="H9" s="277"/>
      <c r="I9" s="187" t="s">
        <v>124</v>
      </c>
      <c r="J9" s="30"/>
    </row>
    <row r="10" spans="1:10" ht="12.75">
      <c r="A10" s="31" t="s">
        <v>162</v>
      </c>
      <c r="B10" s="30"/>
      <c r="C10" s="30"/>
      <c r="D10" s="30"/>
      <c r="E10" s="30"/>
      <c r="F10" s="30"/>
      <c r="G10" s="277" t="s">
        <v>157</v>
      </c>
      <c r="H10" s="277"/>
      <c r="I10" s="187" t="s">
        <v>160</v>
      </c>
      <c r="J10" s="30"/>
    </row>
    <row r="11" spans="1:10" ht="12.75">
      <c r="A11" s="31" t="s">
        <v>131</v>
      </c>
      <c r="B11" s="30"/>
      <c r="C11" s="30"/>
      <c r="D11" s="30"/>
      <c r="E11" s="30"/>
      <c r="F11" s="30"/>
      <c r="G11" s="277"/>
      <c r="H11" s="277"/>
      <c r="I11" s="189"/>
      <c r="J11" s="30"/>
    </row>
    <row r="12" spans="1:10" ht="12.75">
      <c r="A12" s="31" t="s">
        <v>103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31" t="s">
        <v>141</v>
      </c>
      <c r="B13" s="30">
        <v>10</v>
      </c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31" t="s">
        <v>105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9" ht="12.75">
      <c r="A15" s="3" t="s">
        <v>99</v>
      </c>
      <c r="B15" s="30"/>
      <c r="C15" s="30"/>
      <c r="D15" s="30"/>
      <c r="E15" s="30"/>
      <c r="F15" s="30"/>
      <c r="G15" s="30"/>
      <c r="H15" s="30"/>
      <c r="I15" s="30"/>
    </row>
    <row r="16" ht="12.75">
      <c r="A16" s="3" t="s">
        <v>4</v>
      </c>
    </row>
    <row r="17" spans="1:37" ht="60.75" thickBot="1">
      <c r="A17" s="56" t="s">
        <v>10</v>
      </c>
      <c r="B17" s="57" t="s">
        <v>11</v>
      </c>
      <c r="C17" s="57" t="s">
        <v>12</v>
      </c>
      <c r="D17" s="57" t="s">
        <v>14</v>
      </c>
      <c r="E17" s="57" t="s">
        <v>14</v>
      </c>
      <c r="F17" s="57" t="s">
        <v>15</v>
      </c>
      <c r="G17" s="57" t="s">
        <v>16</v>
      </c>
      <c r="H17" s="57" t="s">
        <v>146</v>
      </c>
      <c r="I17" s="57" t="s">
        <v>147</v>
      </c>
      <c r="J17" s="57" t="s">
        <v>148</v>
      </c>
      <c r="K17" s="65"/>
      <c r="L17" s="65"/>
      <c r="M17" s="67"/>
      <c r="N17" s="67"/>
      <c r="O17" s="67"/>
      <c r="P17" s="67"/>
      <c r="Q17" s="67"/>
      <c r="R17" s="67"/>
      <c r="S17" s="65"/>
      <c r="T17" s="65"/>
      <c r="U17" s="65"/>
      <c r="V17" s="66"/>
      <c r="W17" s="66"/>
      <c r="X17" s="66"/>
      <c r="Y17" s="66"/>
      <c r="Z17" s="66"/>
      <c r="AA17" s="66"/>
      <c r="AB17" s="66"/>
      <c r="AC17" s="68"/>
      <c r="AD17" s="74"/>
      <c r="AE17" s="74"/>
      <c r="AF17" s="74"/>
      <c r="AG17" s="75"/>
      <c r="AH17" s="66"/>
      <c r="AI17" s="66"/>
      <c r="AJ17" s="66"/>
      <c r="AK17" s="66"/>
    </row>
    <row r="18" spans="1:37" ht="14.25" thickBot="1" thickTop="1">
      <c r="A18" s="62">
        <v>1</v>
      </c>
      <c r="B18" s="63">
        <v>2</v>
      </c>
      <c r="C18" s="63">
        <v>3</v>
      </c>
      <c r="D18" s="63">
        <v>4</v>
      </c>
      <c r="E18" s="64">
        <v>5</v>
      </c>
      <c r="F18" s="63">
        <v>6</v>
      </c>
      <c r="G18" s="63">
        <v>7</v>
      </c>
      <c r="H18" s="63">
        <v>8</v>
      </c>
      <c r="I18" s="63">
        <v>9</v>
      </c>
      <c r="J18" s="63">
        <v>10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6"/>
      <c r="W18" s="66"/>
      <c r="X18" s="66"/>
      <c r="Y18" s="66"/>
      <c r="Z18" s="66"/>
      <c r="AA18" s="66"/>
      <c r="AB18" s="66"/>
      <c r="AC18" s="77"/>
      <c r="AD18" s="78"/>
      <c r="AE18" s="78"/>
      <c r="AF18" s="78"/>
      <c r="AG18" s="76"/>
      <c r="AH18" s="66"/>
      <c r="AI18" s="66"/>
      <c r="AJ18" s="66"/>
      <c r="AK18" s="66"/>
    </row>
    <row r="19" spans="1:37" ht="13.5" thickTop="1">
      <c r="A19" s="58" t="s">
        <v>182</v>
      </c>
      <c r="B19" s="59" t="s">
        <v>21</v>
      </c>
      <c r="C19" s="224" t="s">
        <v>225</v>
      </c>
      <c r="D19" s="115">
        <f>D20+D55</f>
        <v>0</v>
      </c>
      <c r="E19" s="115">
        <f>E22+E25+E36+E85+E28</f>
        <v>0</v>
      </c>
      <c r="F19" s="115">
        <v>0</v>
      </c>
      <c r="G19" s="115">
        <f>G20+G55</f>
        <v>0</v>
      </c>
      <c r="H19" s="115">
        <f>F19+G19-J19</f>
        <v>0</v>
      </c>
      <c r="I19" s="101" t="s">
        <v>21</v>
      </c>
      <c r="J19" s="117">
        <f>J20+J55</f>
        <v>0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2"/>
      <c r="X19" s="73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10" ht="12.75">
      <c r="A20" s="7" t="s">
        <v>22</v>
      </c>
      <c r="B20" s="5">
        <v>2000</v>
      </c>
      <c r="C20" s="225" t="s">
        <v>226</v>
      </c>
      <c r="D20" s="118">
        <f>D21+D46+D47+0</f>
        <v>0</v>
      </c>
      <c r="E20" s="118"/>
      <c r="F20" s="118">
        <f>F21+F46+F47</f>
        <v>0</v>
      </c>
      <c r="G20" s="118">
        <f>G21+G46+G47</f>
        <v>0</v>
      </c>
      <c r="H20" s="115">
        <f>F20+G20-J20</f>
        <v>0</v>
      </c>
      <c r="I20" s="101" t="s">
        <v>21</v>
      </c>
      <c r="J20" s="117"/>
    </row>
    <row r="21" spans="1:34" ht="12.75">
      <c r="A21" s="8" t="s">
        <v>23</v>
      </c>
      <c r="B21" s="5">
        <v>2100</v>
      </c>
      <c r="C21" s="225" t="s">
        <v>227</v>
      </c>
      <c r="D21" s="118">
        <f>D22+D25+D26+E25+D43</f>
        <v>0</v>
      </c>
      <c r="E21" s="118"/>
      <c r="F21" s="118">
        <f>F22+F25+F26+F36+F43</f>
        <v>0</v>
      </c>
      <c r="G21" s="118">
        <f>G22+G25+G26+G36+G43</f>
        <v>0</v>
      </c>
      <c r="H21" s="115">
        <f>F21+G21-J21</f>
        <v>0</v>
      </c>
      <c r="I21" s="101" t="s">
        <v>21</v>
      </c>
      <c r="J21" s="117"/>
      <c r="AA21" s="83"/>
      <c r="AB21" s="83"/>
      <c r="AC21" s="83"/>
      <c r="AD21" s="83"/>
      <c r="AE21" s="83"/>
      <c r="AF21" s="83"/>
      <c r="AG21" s="83"/>
      <c r="AH21" s="83"/>
    </row>
    <row r="22" spans="1:34" ht="12.75">
      <c r="A22" s="9" t="s">
        <v>203</v>
      </c>
      <c r="B22" s="10">
        <v>2110</v>
      </c>
      <c r="C22" s="232" t="s">
        <v>228</v>
      </c>
      <c r="D22" s="118">
        <f>D23+D24</f>
        <v>0</v>
      </c>
      <c r="E22" s="118"/>
      <c r="F22" s="118">
        <f>F23+F24</f>
        <v>0</v>
      </c>
      <c r="G22" s="118">
        <f>G23</f>
        <v>0</v>
      </c>
      <c r="H22" s="115">
        <f>F22+G22-J22</f>
        <v>0</v>
      </c>
      <c r="I22" s="101" t="s">
        <v>21</v>
      </c>
      <c r="J22" s="117"/>
      <c r="AA22" s="83"/>
      <c r="AB22" s="83"/>
      <c r="AC22" s="83"/>
      <c r="AD22" s="83"/>
      <c r="AE22" s="83"/>
      <c r="AF22" s="83"/>
      <c r="AG22" s="83"/>
      <c r="AH22" s="83"/>
    </row>
    <row r="23" spans="1:34" ht="12.75">
      <c r="A23" s="11" t="s">
        <v>25</v>
      </c>
      <c r="B23" s="4">
        <v>2111</v>
      </c>
      <c r="C23" s="233" t="s">
        <v>229</v>
      </c>
      <c r="D23" s="118"/>
      <c r="E23" s="118"/>
      <c r="F23" s="118">
        <v>0</v>
      </c>
      <c r="G23" s="118">
        <f>SUM(K23:V23)</f>
        <v>0</v>
      </c>
      <c r="H23" s="115">
        <f>F23+G23-J23</f>
        <v>0</v>
      </c>
      <c r="I23" s="101" t="s">
        <v>21</v>
      </c>
      <c r="J23" s="117"/>
      <c r="AA23" s="83"/>
      <c r="AB23" s="83"/>
      <c r="AC23" s="83"/>
      <c r="AD23" s="83"/>
      <c r="AE23" s="83"/>
      <c r="AF23" s="83"/>
      <c r="AG23" s="83"/>
      <c r="AH23" s="83"/>
    </row>
    <row r="24" spans="1:34" ht="12.75">
      <c r="A24" s="11" t="s">
        <v>26</v>
      </c>
      <c r="B24" s="4">
        <v>2112</v>
      </c>
      <c r="C24" s="233" t="s">
        <v>230</v>
      </c>
      <c r="D24" s="118">
        <v>0</v>
      </c>
      <c r="E24" s="118"/>
      <c r="F24" s="118">
        <v>0</v>
      </c>
      <c r="G24" s="118">
        <f>SUM(K24:S24)</f>
        <v>0</v>
      </c>
      <c r="H24" s="115">
        <v>0</v>
      </c>
      <c r="I24" s="101" t="s">
        <v>21</v>
      </c>
      <c r="J24" s="117">
        <f>F24+G24-H24</f>
        <v>0</v>
      </c>
      <c r="AA24" s="83"/>
      <c r="AB24" s="83"/>
      <c r="AC24" s="83"/>
      <c r="AD24" s="83"/>
      <c r="AE24" s="83"/>
      <c r="AF24" s="83"/>
      <c r="AG24" s="83"/>
      <c r="AH24" s="83"/>
    </row>
    <row r="25" spans="1:34" ht="12.75">
      <c r="A25" s="9" t="s">
        <v>204</v>
      </c>
      <c r="B25" s="12">
        <v>2120</v>
      </c>
      <c r="C25" s="234" t="s">
        <v>231</v>
      </c>
      <c r="D25" s="118"/>
      <c r="E25" s="118"/>
      <c r="F25" s="118">
        <v>0</v>
      </c>
      <c r="G25" s="118">
        <f>SUM(K25:V25)</f>
        <v>0</v>
      </c>
      <c r="H25" s="115">
        <f aca="true" t="shared" si="0" ref="H25:H32">F25+G25-J25</f>
        <v>0</v>
      </c>
      <c r="I25" s="101" t="s">
        <v>21</v>
      </c>
      <c r="J25" s="117"/>
      <c r="AA25" s="83"/>
      <c r="AB25" s="83"/>
      <c r="AC25" s="83"/>
      <c r="AD25" s="83"/>
      <c r="AE25" s="83"/>
      <c r="AF25" s="83"/>
      <c r="AG25" s="83"/>
      <c r="AH25" s="83"/>
    </row>
    <row r="26" spans="1:34" ht="12.75">
      <c r="A26" s="226" t="s">
        <v>205</v>
      </c>
      <c r="B26" s="228">
        <v>2200</v>
      </c>
      <c r="C26" s="235" t="s">
        <v>232</v>
      </c>
      <c r="D26" s="118">
        <f>D27+D28+D29+D30+D31</f>
        <v>0</v>
      </c>
      <c r="E26" s="118"/>
      <c r="F26" s="118">
        <v>0</v>
      </c>
      <c r="G26" s="118">
        <f>G27+G28+G29+G30+G31</f>
        <v>0</v>
      </c>
      <c r="H26" s="115">
        <f t="shared" si="0"/>
        <v>0</v>
      </c>
      <c r="I26" s="101" t="s">
        <v>21</v>
      </c>
      <c r="J26" s="120">
        <f>J27+J28+J29+J30</f>
        <v>0</v>
      </c>
      <c r="AA26" s="83"/>
      <c r="AB26" s="83"/>
      <c r="AC26" s="83"/>
      <c r="AD26" s="83"/>
      <c r="AE26" s="83"/>
      <c r="AF26" s="83"/>
      <c r="AG26" s="83"/>
      <c r="AH26" s="83"/>
    </row>
    <row r="27" spans="1:34" ht="12.75">
      <c r="A27" s="11" t="s">
        <v>206</v>
      </c>
      <c r="B27" s="4">
        <v>2210</v>
      </c>
      <c r="C27" s="233" t="s">
        <v>233</v>
      </c>
      <c r="D27" s="118">
        <v>0</v>
      </c>
      <c r="E27" s="118"/>
      <c r="F27" s="118">
        <v>0</v>
      </c>
      <c r="G27" s="118">
        <f>SUM(K27:V27)</f>
        <v>0</v>
      </c>
      <c r="H27" s="115">
        <f t="shared" si="0"/>
        <v>0</v>
      </c>
      <c r="I27" s="101" t="s">
        <v>21</v>
      </c>
      <c r="J27" s="117"/>
      <c r="AA27" s="83"/>
      <c r="AB27" s="83"/>
      <c r="AC27" s="83"/>
      <c r="AD27" s="83"/>
      <c r="AE27" s="83"/>
      <c r="AF27" s="83"/>
      <c r="AG27" s="83"/>
      <c r="AH27" s="83"/>
    </row>
    <row r="28" spans="1:34" ht="12.75">
      <c r="A28" s="11" t="s">
        <v>30</v>
      </c>
      <c r="B28" s="4">
        <v>2220</v>
      </c>
      <c r="C28" s="4">
        <v>100</v>
      </c>
      <c r="D28" s="118">
        <v>0</v>
      </c>
      <c r="E28" s="118">
        <v>0</v>
      </c>
      <c r="F28" s="118">
        <v>0</v>
      </c>
      <c r="G28" s="118">
        <f>SUM(K28:V28)</f>
        <v>0</v>
      </c>
      <c r="H28" s="115">
        <f t="shared" si="0"/>
        <v>0</v>
      </c>
      <c r="I28" s="101" t="s">
        <v>21</v>
      </c>
      <c r="J28" s="117">
        <v>0</v>
      </c>
      <c r="AA28" s="83"/>
      <c r="AB28" s="83"/>
      <c r="AC28" s="83"/>
      <c r="AD28" s="83"/>
      <c r="AE28" s="83"/>
      <c r="AF28" s="83"/>
      <c r="AG28" s="83"/>
      <c r="AH28" s="83"/>
    </row>
    <row r="29" spans="1:34" ht="12.75">
      <c r="A29" s="11" t="s">
        <v>31</v>
      </c>
      <c r="B29" s="4">
        <v>2230</v>
      </c>
      <c r="C29" s="4" t="s">
        <v>32</v>
      </c>
      <c r="D29" s="118"/>
      <c r="E29" s="118"/>
      <c r="F29" s="118">
        <v>0</v>
      </c>
      <c r="G29" s="118">
        <f aca="true" t="shared" si="1" ref="G29:G60">SUM(K29:V29)</f>
        <v>0</v>
      </c>
      <c r="H29" s="115">
        <f t="shared" si="0"/>
        <v>0</v>
      </c>
      <c r="I29" s="101" t="s">
        <v>21</v>
      </c>
      <c r="J29" s="117">
        <v>0</v>
      </c>
      <c r="Y29" s="83"/>
      <c r="AA29" s="83"/>
      <c r="AB29" s="83"/>
      <c r="AC29" s="83"/>
      <c r="AD29" s="83"/>
      <c r="AE29" s="83"/>
      <c r="AF29" s="83"/>
      <c r="AG29" s="83"/>
      <c r="AH29" s="83"/>
    </row>
    <row r="30" spans="1:34" ht="12.75">
      <c r="A30" s="11" t="s">
        <v>137</v>
      </c>
      <c r="B30" s="4">
        <v>2240</v>
      </c>
      <c r="C30" s="4">
        <v>120</v>
      </c>
      <c r="D30" s="118"/>
      <c r="E30" s="118"/>
      <c r="F30" s="118">
        <v>0</v>
      </c>
      <c r="G30" s="118">
        <f t="shared" si="1"/>
        <v>0</v>
      </c>
      <c r="H30" s="115">
        <f t="shared" si="0"/>
        <v>0</v>
      </c>
      <c r="I30" s="101" t="s">
        <v>21</v>
      </c>
      <c r="J30" s="117"/>
      <c r="AA30" s="83"/>
      <c r="AB30" s="83"/>
      <c r="AC30" s="83"/>
      <c r="AD30" s="83"/>
      <c r="AE30" s="83"/>
      <c r="AF30" s="83"/>
      <c r="AG30" s="83"/>
      <c r="AH30" s="83"/>
    </row>
    <row r="31" spans="1:34" ht="12.75">
      <c r="A31" s="11" t="s">
        <v>40</v>
      </c>
      <c r="B31" s="4">
        <v>2250</v>
      </c>
      <c r="C31" s="4">
        <v>130</v>
      </c>
      <c r="D31" s="118"/>
      <c r="E31" s="118"/>
      <c r="F31" s="118">
        <v>0</v>
      </c>
      <c r="G31" s="118">
        <f t="shared" si="1"/>
        <v>0</v>
      </c>
      <c r="H31" s="115">
        <f t="shared" si="0"/>
        <v>0</v>
      </c>
      <c r="I31" s="101" t="s">
        <v>21</v>
      </c>
      <c r="J31" s="117">
        <v>0</v>
      </c>
      <c r="AA31" s="83"/>
      <c r="AB31" s="83"/>
      <c r="AC31" s="83"/>
      <c r="AD31" s="83"/>
      <c r="AE31" s="83"/>
      <c r="AF31" s="83"/>
      <c r="AG31" s="83"/>
      <c r="AH31" s="83"/>
    </row>
    <row r="32" spans="1:34" ht="12.75">
      <c r="A32" s="227" t="s">
        <v>207</v>
      </c>
      <c r="B32" s="229">
        <v>2260</v>
      </c>
      <c r="C32" s="12">
        <v>140</v>
      </c>
      <c r="D32" s="118">
        <v>0</v>
      </c>
      <c r="E32" s="118"/>
      <c r="F32" s="118">
        <v>0</v>
      </c>
      <c r="G32" s="118">
        <f>SUM(K32:V32)</f>
        <v>0</v>
      </c>
      <c r="H32" s="123">
        <f t="shared" si="0"/>
        <v>0</v>
      </c>
      <c r="I32" s="101" t="s">
        <v>21</v>
      </c>
      <c r="J32" s="120">
        <v>0</v>
      </c>
      <c r="Z32" s="83"/>
      <c r="AA32" s="83"/>
      <c r="AB32" s="83"/>
      <c r="AC32" s="83"/>
      <c r="AD32" s="83"/>
      <c r="AE32" s="83"/>
      <c r="AF32" s="83"/>
      <c r="AG32" s="83"/>
      <c r="AH32" s="83"/>
    </row>
    <row r="33" spans="1:34" ht="12.75">
      <c r="A33" s="227" t="s">
        <v>42</v>
      </c>
      <c r="B33" s="229">
        <v>2270</v>
      </c>
      <c r="C33" s="12">
        <v>150</v>
      </c>
      <c r="D33" s="118">
        <v>0</v>
      </c>
      <c r="E33" s="118"/>
      <c r="F33" s="118">
        <v>0</v>
      </c>
      <c r="G33" s="118">
        <f>SUM(K33:V33)</f>
        <v>0</v>
      </c>
      <c r="H33" s="123">
        <f>F33+G33-J33</f>
        <v>0</v>
      </c>
      <c r="I33" s="103" t="s">
        <v>21</v>
      </c>
      <c r="J33" s="120">
        <f>F33+G33-H33</f>
        <v>0</v>
      </c>
      <c r="AA33" s="83"/>
      <c r="AB33" s="83"/>
      <c r="AC33" s="83"/>
      <c r="AD33" s="83"/>
      <c r="AE33" s="83"/>
      <c r="AF33" s="83"/>
      <c r="AG33" s="83"/>
      <c r="AH33" s="83"/>
    </row>
    <row r="34" spans="1:34" ht="13.5">
      <c r="A34" s="158"/>
      <c r="B34" s="159"/>
      <c r="C34" s="160"/>
      <c r="D34" s="85"/>
      <c r="E34" s="85"/>
      <c r="F34" s="85"/>
      <c r="G34" s="85"/>
      <c r="H34" s="161"/>
      <c r="I34" s="162"/>
      <c r="J34" s="163"/>
      <c r="AA34" s="83"/>
      <c r="AB34" s="83"/>
      <c r="AC34" s="83"/>
      <c r="AD34" s="83"/>
      <c r="AE34" s="83"/>
      <c r="AF34" s="83"/>
      <c r="AG34" s="83"/>
      <c r="AH34" s="83"/>
    </row>
    <row r="35" spans="1:34" ht="12.75">
      <c r="A35" s="152">
        <v>1</v>
      </c>
      <c r="B35" s="153">
        <v>2</v>
      </c>
      <c r="C35" s="154">
        <v>3</v>
      </c>
      <c r="D35" s="155">
        <v>4</v>
      </c>
      <c r="E35" s="155">
        <v>5</v>
      </c>
      <c r="F35" s="155">
        <v>6</v>
      </c>
      <c r="G35" s="156">
        <v>7</v>
      </c>
      <c r="H35" s="155">
        <v>8</v>
      </c>
      <c r="I35" s="157">
        <v>9</v>
      </c>
      <c r="J35" s="155">
        <v>10</v>
      </c>
      <c r="AA35" s="83"/>
      <c r="AB35" s="83"/>
      <c r="AC35" s="83"/>
      <c r="AD35" s="83"/>
      <c r="AE35" s="83"/>
      <c r="AF35" s="83"/>
      <c r="AG35" s="83"/>
      <c r="AH35" s="83"/>
    </row>
    <row r="36" spans="1:34" ht="12.75">
      <c r="A36" s="11" t="s">
        <v>43</v>
      </c>
      <c r="B36" s="11">
        <v>2271</v>
      </c>
      <c r="C36" s="4">
        <v>160</v>
      </c>
      <c r="D36" s="118">
        <f>D37+D38+D39+D40+D41+D42</f>
        <v>0</v>
      </c>
      <c r="E36" s="118"/>
      <c r="F36" s="118">
        <v>0</v>
      </c>
      <c r="G36" s="118">
        <f>SUM(G37:G42)</f>
        <v>0</v>
      </c>
      <c r="H36" s="123">
        <f aca="true" t="shared" si="2" ref="H36:H60">F36+G36-J36</f>
        <v>0</v>
      </c>
      <c r="I36" s="101" t="s">
        <v>21</v>
      </c>
      <c r="J36" s="120">
        <f>J37+J38+J39+J40+J41</f>
        <v>0</v>
      </c>
      <c r="AA36" s="83"/>
      <c r="AB36" s="83"/>
      <c r="AC36" s="83"/>
      <c r="AD36" s="83"/>
      <c r="AE36" s="83"/>
      <c r="AF36" s="83"/>
      <c r="AG36" s="83"/>
      <c r="AH36" s="83"/>
    </row>
    <row r="37" spans="1:36" ht="12.75">
      <c r="A37" s="11" t="s">
        <v>44</v>
      </c>
      <c r="B37" s="11">
        <v>2272</v>
      </c>
      <c r="C37" s="4">
        <v>170</v>
      </c>
      <c r="D37" s="118"/>
      <c r="E37" s="118"/>
      <c r="F37" s="118">
        <v>0</v>
      </c>
      <c r="G37" s="118">
        <f t="shared" si="1"/>
        <v>0</v>
      </c>
      <c r="H37" s="123">
        <f t="shared" si="2"/>
        <v>0</v>
      </c>
      <c r="I37" s="101" t="s">
        <v>21</v>
      </c>
      <c r="J37" s="120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W37" s="41"/>
      <c r="X37" s="41"/>
      <c r="Y37" s="41"/>
      <c r="Z37" s="41"/>
      <c r="AA37" s="84"/>
      <c r="AB37" s="84"/>
      <c r="AC37" s="84"/>
      <c r="AD37" s="84"/>
      <c r="AE37" s="84"/>
      <c r="AF37" s="84"/>
      <c r="AG37" s="84"/>
      <c r="AH37" s="84"/>
      <c r="AI37" s="41"/>
      <c r="AJ37" s="41"/>
    </row>
    <row r="38" spans="1:34" ht="12.75">
      <c r="A38" s="11" t="s">
        <v>45</v>
      </c>
      <c r="B38" s="11">
        <v>2273</v>
      </c>
      <c r="C38" s="4">
        <v>180</v>
      </c>
      <c r="D38" s="118"/>
      <c r="E38" s="118"/>
      <c r="F38" s="118">
        <v>0</v>
      </c>
      <c r="G38" s="118">
        <f t="shared" si="1"/>
        <v>0</v>
      </c>
      <c r="H38" s="123">
        <f t="shared" si="2"/>
        <v>0</v>
      </c>
      <c r="I38" s="101" t="s">
        <v>21</v>
      </c>
      <c r="J38" s="120"/>
      <c r="Z38" s="83"/>
      <c r="AA38" s="83"/>
      <c r="AB38" s="83"/>
      <c r="AC38" s="83"/>
      <c r="AD38" s="83"/>
      <c r="AE38" s="83"/>
      <c r="AF38" s="83"/>
      <c r="AG38" s="83"/>
      <c r="AH38" s="83"/>
    </row>
    <row r="39" spans="1:34" ht="12.75">
      <c r="A39" s="11" t="s">
        <v>46</v>
      </c>
      <c r="B39" s="11">
        <v>2274</v>
      </c>
      <c r="C39" s="4">
        <v>190</v>
      </c>
      <c r="D39" s="118"/>
      <c r="E39" s="118"/>
      <c r="F39" s="118">
        <v>0</v>
      </c>
      <c r="G39" s="118">
        <f t="shared" si="1"/>
        <v>0</v>
      </c>
      <c r="H39" s="123">
        <f t="shared" si="2"/>
        <v>0</v>
      </c>
      <c r="I39" s="101" t="s">
        <v>21</v>
      </c>
      <c r="J39" s="120"/>
      <c r="AA39" s="83"/>
      <c r="AB39" s="83"/>
      <c r="AC39" s="83"/>
      <c r="AD39" s="83"/>
      <c r="AE39" s="83"/>
      <c r="AF39" s="83"/>
      <c r="AG39" s="83"/>
      <c r="AH39" s="83"/>
    </row>
    <row r="40" spans="1:34" ht="12.75">
      <c r="A40" s="11" t="s">
        <v>48</v>
      </c>
      <c r="B40" s="11">
        <v>2275</v>
      </c>
      <c r="C40" s="4">
        <v>200</v>
      </c>
      <c r="D40" s="118"/>
      <c r="E40" s="118"/>
      <c r="F40" s="118">
        <v>0</v>
      </c>
      <c r="G40" s="118">
        <f t="shared" si="1"/>
        <v>0</v>
      </c>
      <c r="H40" s="123">
        <f t="shared" si="2"/>
        <v>0</v>
      </c>
      <c r="I40" s="101" t="s">
        <v>21</v>
      </c>
      <c r="J40" s="120"/>
      <c r="AA40" s="83"/>
      <c r="AB40" s="83"/>
      <c r="AC40" s="83"/>
      <c r="AD40" s="83"/>
      <c r="AE40" s="83"/>
      <c r="AF40" s="83"/>
      <c r="AG40" s="83"/>
      <c r="AH40" s="83"/>
    </row>
    <row r="41" spans="1:34" ht="22.5">
      <c r="A41" s="14" t="s">
        <v>50</v>
      </c>
      <c r="B41" s="11">
        <v>2280</v>
      </c>
      <c r="C41" s="4">
        <v>210</v>
      </c>
      <c r="D41" s="118"/>
      <c r="E41" s="118"/>
      <c r="F41" s="118">
        <v>0</v>
      </c>
      <c r="G41" s="118">
        <f t="shared" si="1"/>
        <v>0</v>
      </c>
      <c r="H41" s="123">
        <f t="shared" si="2"/>
        <v>0</v>
      </c>
      <c r="I41" s="101" t="s">
        <v>21</v>
      </c>
      <c r="J41" s="120"/>
      <c r="AA41" s="83"/>
      <c r="AB41" s="83"/>
      <c r="AC41" s="83"/>
      <c r="AD41" s="83"/>
      <c r="AE41" s="83"/>
      <c r="AF41" s="83"/>
      <c r="AG41" s="83"/>
      <c r="AH41" s="83"/>
    </row>
    <row r="42" spans="1:34" ht="22.5">
      <c r="A42" s="14" t="s">
        <v>208</v>
      </c>
      <c r="B42" s="4">
        <v>2281</v>
      </c>
      <c r="C42" s="4">
        <v>220</v>
      </c>
      <c r="D42" s="118"/>
      <c r="E42" s="118"/>
      <c r="F42" s="118">
        <v>0</v>
      </c>
      <c r="G42" s="118">
        <f t="shared" si="1"/>
        <v>0</v>
      </c>
      <c r="H42" s="123">
        <f t="shared" si="2"/>
        <v>0</v>
      </c>
      <c r="I42" s="101" t="s">
        <v>21</v>
      </c>
      <c r="J42" s="120">
        <f aca="true" t="shared" si="3" ref="J42:J60">F42+G42-H42</f>
        <v>0</v>
      </c>
      <c r="AA42" s="83"/>
      <c r="AB42" s="83"/>
      <c r="AC42" s="83"/>
      <c r="AD42" s="83"/>
      <c r="AE42" s="83"/>
      <c r="AF42" s="83"/>
      <c r="AG42" s="83"/>
      <c r="AH42" s="83"/>
    </row>
    <row r="43" spans="1:34" ht="22.5">
      <c r="A43" s="14" t="s">
        <v>209</v>
      </c>
      <c r="B43" s="220">
        <v>2282</v>
      </c>
      <c r="C43" s="220">
        <v>230</v>
      </c>
      <c r="D43" s="118">
        <f>D44+D45</f>
        <v>0</v>
      </c>
      <c r="E43" s="118"/>
      <c r="F43" s="118">
        <v>0</v>
      </c>
      <c r="G43" s="118">
        <f>SUM(G44:G49)</f>
        <v>0</v>
      </c>
      <c r="H43" s="123">
        <f t="shared" si="2"/>
        <v>0</v>
      </c>
      <c r="I43" s="101" t="s">
        <v>21</v>
      </c>
      <c r="J43" s="120">
        <v>0</v>
      </c>
      <c r="AA43" s="83"/>
      <c r="AB43" s="83"/>
      <c r="AC43" s="83"/>
      <c r="AD43" s="83"/>
      <c r="AE43" s="83"/>
      <c r="AF43" s="83"/>
      <c r="AG43" s="83"/>
      <c r="AH43" s="83"/>
    </row>
    <row r="44" spans="1:34" ht="12.75">
      <c r="A44" s="19" t="s">
        <v>210</v>
      </c>
      <c r="B44" s="5">
        <v>2400</v>
      </c>
      <c r="C44" s="5">
        <v>240</v>
      </c>
      <c r="D44" s="118"/>
      <c r="E44" s="118"/>
      <c r="F44" s="118">
        <v>0</v>
      </c>
      <c r="G44" s="118">
        <f t="shared" si="1"/>
        <v>0</v>
      </c>
      <c r="H44" s="123">
        <f t="shared" si="2"/>
        <v>0</v>
      </c>
      <c r="I44" s="101" t="s">
        <v>21</v>
      </c>
      <c r="J44" s="120">
        <f t="shared" si="3"/>
        <v>0</v>
      </c>
      <c r="AA44" s="83"/>
      <c r="AB44" s="83"/>
      <c r="AC44" s="83"/>
      <c r="AD44" s="83"/>
      <c r="AE44" s="83"/>
      <c r="AF44" s="83"/>
      <c r="AG44" s="83"/>
      <c r="AH44" s="83"/>
    </row>
    <row r="45" spans="1:34" ht="12.75">
      <c r="A45" s="230" t="s">
        <v>211</v>
      </c>
      <c r="B45" s="220">
        <v>2410</v>
      </c>
      <c r="C45" s="220">
        <v>250</v>
      </c>
      <c r="D45" s="118"/>
      <c r="E45" s="118"/>
      <c r="F45" s="118">
        <v>0</v>
      </c>
      <c r="G45" s="118">
        <f t="shared" si="1"/>
        <v>0</v>
      </c>
      <c r="H45" s="123">
        <f t="shared" si="2"/>
        <v>0</v>
      </c>
      <c r="I45" s="101" t="s">
        <v>21</v>
      </c>
      <c r="J45" s="120">
        <v>0</v>
      </c>
      <c r="Y45" s="83"/>
      <c r="AA45" s="83"/>
      <c r="AB45" s="83"/>
      <c r="AC45" s="83"/>
      <c r="AD45" s="83"/>
      <c r="AE45" s="83"/>
      <c r="AF45" s="83"/>
      <c r="AG45" s="83"/>
      <c r="AH45" s="83"/>
    </row>
    <row r="46" spans="1:34" ht="12.75">
      <c r="A46" s="230" t="s">
        <v>212</v>
      </c>
      <c r="B46" s="220">
        <v>2420</v>
      </c>
      <c r="C46" s="220">
        <v>260</v>
      </c>
      <c r="D46" s="118">
        <v>0</v>
      </c>
      <c r="E46" s="118"/>
      <c r="F46" s="118">
        <v>0</v>
      </c>
      <c r="G46" s="118">
        <f t="shared" si="1"/>
        <v>0</v>
      </c>
      <c r="H46" s="123">
        <f t="shared" si="2"/>
        <v>0</v>
      </c>
      <c r="I46" s="101" t="s">
        <v>21</v>
      </c>
      <c r="J46" s="120">
        <f t="shared" si="3"/>
        <v>0</v>
      </c>
      <c r="AA46" s="83"/>
      <c r="AB46" s="83"/>
      <c r="AC46" s="83"/>
      <c r="AD46" s="83"/>
      <c r="AE46" s="83"/>
      <c r="AF46" s="83"/>
      <c r="AG46" s="83"/>
      <c r="AH46" s="83"/>
    </row>
    <row r="47" spans="1:34" ht="12.75">
      <c r="A47" s="19" t="s">
        <v>213</v>
      </c>
      <c r="B47" s="5">
        <v>2600</v>
      </c>
      <c r="C47" s="5">
        <v>270</v>
      </c>
      <c r="D47" s="118">
        <f>D48+D49+D50</f>
        <v>0</v>
      </c>
      <c r="E47" s="118"/>
      <c r="F47" s="118">
        <v>0</v>
      </c>
      <c r="G47" s="118">
        <f t="shared" si="1"/>
        <v>0</v>
      </c>
      <c r="H47" s="123">
        <f t="shared" si="2"/>
        <v>0</v>
      </c>
      <c r="I47" s="101" t="s">
        <v>21</v>
      </c>
      <c r="J47" s="120">
        <f t="shared" si="3"/>
        <v>0</v>
      </c>
      <c r="AA47" s="83"/>
      <c r="AB47" s="83"/>
      <c r="AC47" s="83"/>
      <c r="AD47" s="83"/>
      <c r="AE47" s="83"/>
      <c r="AF47" s="83"/>
      <c r="AG47" s="83"/>
      <c r="AH47" s="83"/>
    </row>
    <row r="48" spans="1:34" ht="12.75">
      <c r="A48" s="227" t="s">
        <v>54</v>
      </c>
      <c r="B48" s="220">
        <v>2610</v>
      </c>
      <c r="C48" s="220">
        <v>280</v>
      </c>
      <c r="D48" s="118">
        <v>0</v>
      </c>
      <c r="E48" s="118"/>
      <c r="F48" s="118">
        <v>0</v>
      </c>
      <c r="G48" s="118">
        <f t="shared" si="1"/>
        <v>0</v>
      </c>
      <c r="H48" s="123">
        <f t="shared" si="2"/>
        <v>0</v>
      </c>
      <c r="I48" s="101" t="s">
        <v>21</v>
      </c>
      <c r="J48" s="120">
        <f t="shared" si="3"/>
        <v>0</v>
      </c>
      <c r="AA48" s="83"/>
      <c r="AB48" s="83"/>
      <c r="AC48" s="83"/>
      <c r="AD48" s="83"/>
      <c r="AE48" s="83"/>
      <c r="AF48" s="83"/>
      <c r="AG48" s="83"/>
      <c r="AH48" s="83"/>
    </row>
    <row r="49" spans="1:34" ht="12.75">
      <c r="A49" s="227" t="s">
        <v>55</v>
      </c>
      <c r="B49" s="194">
        <v>2620</v>
      </c>
      <c r="C49" s="194">
        <v>290</v>
      </c>
      <c r="D49" s="118">
        <v>0</v>
      </c>
      <c r="E49" s="118"/>
      <c r="F49" s="118">
        <v>0</v>
      </c>
      <c r="G49" s="118">
        <f t="shared" si="1"/>
        <v>0</v>
      </c>
      <c r="H49" s="123">
        <f t="shared" si="2"/>
        <v>0</v>
      </c>
      <c r="I49" s="101" t="s">
        <v>21</v>
      </c>
      <c r="J49" s="120">
        <f t="shared" si="3"/>
        <v>0</v>
      </c>
      <c r="AA49" s="83"/>
      <c r="AB49" s="83"/>
      <c r="AC49" s="83"/>
      <c r="AD49" s="83"/>
      <c r="AE49" s="83"/>
      <c r="AF49" s="83"/>
      <c r="AG49" s="83"/>
      <c r="AH49" s="83"/>
    </row>
    <row r="50" spans="1:34" ht="12.75">
      <c r="A50" s="227" t="s">
        <v>214</v>
      </c>
      <c r="B50" s="229">
        <v>2630</v>
      </c>
      <c r="C50" s="194">
        <v>300</v>
      </c>
      <c r="D50" s="118">
        <f>D51+D52+D53</f>
        <v>0</v>
      </c>
      <c r="E50" s="118"/>
      <c r="F50" s="118">
        <v>0</v>
      </c>
      <c r="G50" s="118">
        <f t="shared" si="1"/>
        <v>0</v>
      </c>
      <c r="H50" s="123">
        <f t="shared" si="2"/>
        <v>0</v>
      </c>
      <c r="I50" s="101" t="s">
        <v>21</v>
      </c>
      <c r="J50" s="120">
        <f t="shared" si="3"/>
        <v>0</v>
      </c>
      <c r="AA50" s="83"/>
      <c r="AB50" s="83"/>
      <c r="AC50" s="83"/>
      <c r="AD50" s="83"/>
      <c r="AE50" s="83"/>
      <c r="AF50" s="83"/>
      <c r="AG50" s="83"/>
      <c r="AH50" s="83"/>
    </row>
    <row r="51" spans="1:34" ht="12.75">
      <c r="A51" s="170" t="s">
        <v>215</v>
      </c>
      <c r="B51" s="228">
        <v>2700</v>
      </c>
      <c r="C51" s="219">
        <v>310</v>
      </c>
      <c r="D51" s="118">
        <v>0</v>
      </c>
      <c r="E51" s="118"/>
      <c r="F51" s="118">
        <v>0</v>
      </c>
      <c r="G51" s="118">
        <f t="shared" si="1"/>
        <v>0</v>
      </c>
      <c r="H51" s="123">
        <f t="shared" si="2"/>
        <v>0</v>
      </c>
      <c r="I51" s="101" t="s">
        <v>21</v>
      </c>
      <c r="J51" s="120">
        <f t="shared" si="3"/>
        <v>0</v>
      </c>
      <c r="AA51" s="83"/>
      <c r="AB51" s="83"/>
      <c r="AC51" s="83"/>
      <c r="AD51" s="83"/>
      <c r="AE51" s="83"/>
      <c r="AF51" s="83"/>
      <c r="AG51" s="83"/>
      <c r="AH51" s="83"/>
    </row>
    <row r="52" spans="1:34" ht="12.75">
      <c r="A52" s="11" t="s">
        <v>57</v>
      </c>
      <c r="B52" s="4">
        <v>2710</v>
      </c>
      <c r="C52" s="4">
        <v>320</v>
      </c>
      <c r="D52" s="118">
        <v>0</v>
      </c>
      <c r="E52" s="118"/>
      <c r="F52" s="118">
        <v>0</v>
      </c>
      <c r="G52" s="118">
        <f t="shared" si="1"/>
        <v>0</v>
      </c>
      <c r="H52" s="123">
        <f t="shared" si="2"/>
        <v>0</v>
      </c>
      <c r="I52" s="101" t="s">
        <v>21</v>
      </c>
      <c r="J52" s="120">
        <f t="shared" si="3"/>
        <v>0</v>
      </c>
      <c r="AA52" s="83"/>
      <c r="AB52" s="83"/>
      <c r="AC52" s="83"/>
      <c r="AD52" s="83"/>
      <c r="AE52" s="83"/>
      <c r="AF52" s="83"/>
      <c r="AG52" s="83"/>
      <c r="AH52" s="83"/>
    </row>
    <row r="53" spans="1:34" ht="12.75">
      <c r="A53" s="11" t="s">
        <v>58</v>
      </c>
      <c r="B53" s="4">
        <v>2720</v>
      </c>
      <c r="C53" s="4">
        <v>330</v>
      </c>
      <c r="D53" s="118">
        <v>0</v>
      </c>
      <c r="E53" s="118"/>
      <c r="F53" s="118">
        <v>0</v>
      </c>
      <c r="G53" s="118">
        <f t="shared" si="1"/>
        <v>0</v>
      </c>
      <c r="H53" s="123">
        <f t="shared" si="2"/>
        <v>0</v>
      </c>
      <c r="I53" s="101" t="s">
        <v>21</v>
      </c>
      <c r="J53" s="120">
        <f t="shared" si="3"/>
        <v>0</v>
      </c>
      <c r="AA53" s="83"/>
      <c r="AB53" s="83"/>
      <c r="AC53" s="83"/>
      <c r="AD53" s="83"/>
      <c r="AE53" s="83"/>
      <c r="AF53" s="83"/>
      <c r="AG53" s="83"/>
      <c r="AH53" s="83"/>
    </row>
    <row r="54" spans="1:34" ht="12.75">
      <c r="A54" s="11" t="s">
        <v>216</v>
      </c>
      <c r="B54" s="4">
        <v>2730</v>
      </c>
      <c r="C54" s="4">
        <v>340</v>
      </c>
      <c r="D54" s="118">
        <v>0</v>
      </c>
      <c r="E54" s="118"/>
      <c r="F54" s="118">
        <v>0</v>
      </c>
      <c r="G54" s="118">
        <f t="shared" si="1"/>
        <v>0</v>
      </c>
      <c r="H54" s="123">
        <f t="shared" si="2"/>
        <v>0</v>
      </c>
      <c r="I54" s="101" t="s">
        <v>21</v>
      </c>
      <c r="J54" s="120">
        <f t="shared" si="3"/>
        <v>0</v>
      </c>
      <c r="AA54" s="83"/>
      <c r="AB54" s="83"/>
      <c r="AC54" s="83"/>
      <c r="AD54" s="83"/>
      <c r="AE54" s="83"/>
      <c r="AF54" s="83"/>
      <c r="AG54" s="83"/>
      <c r="AH54" s="83"/>
    </row>
    <row r="55" spans="1:34" ht="12.75">
      <c r="A55" s="170" t="s">
        <v>217</v>
      </c>
      <c r="B55" s="90">
        <v>2800</v>
      </c>
      <c r="C55" s="90">
        <v>350</v>
      </c>
      <c r="D55" s="118">
        <f>D56+D68+D69+D70</f>
        <v>0</v>
      </c>
      <c r="E55" s="118"/>
      <c r="F55" s="118">
        <f>F56+F68+F69+F70</f>
        <v>0</v>
      </c>
      <c r="G55" s="118">
        <f>SUM(G56)</f>
        <v>0</v>
      </c>
      <c r="H55" s="123">
        <f t="shared" si="2"/>
        <v>0</v>
      </c>
      <c r="I55" s="101" t="s">
        <v>21</v>
      </c>
      <c r="J55" s="120">
        <v>0</v>
      </c>
      <c r="AA55" s="83"/>
      <c r="AB55" s="83"/>
      <c r="AC55" s="83"/>
      <c r="AD55" s="83"/>
      <c r="AE55" s="83"/>
      <c r="AF55" s="83"/>
      <c r="AG55" s="83"/>
      <c r="AH55" s="83"/>
    </row>
    <row r="56" spans="1:34" ht="12.75">
      <c r="A56" s="21" t="s">
        <v>61</v>
      </c>
      <c r="B56" s="5">
        <v>3000</v>
      </c>
      <c r="C56" s="5">
        <v>360</v>
      </c>
      <c r="D56" s="118">
        <f>D57+D58</f>
        <v>0</v>
      </c>
      <c r="E56" s="118"/>
      <c r="F56" s="118">
        <f>F57+F58</f>
        <v>0</v>
      </c>
      <c r="G56" s="118">
        <f>SUM(G57:G61)</f>
        <v>0</v>
      </c>
      <c r="H56" s="123">
        <f t="shared" si="2"/>
        <v>0</v>
      </c>
      <c r="I56" s="101" t="s">
        <v>21</v>
      </c>
      <c r="J56" s="120">
        <v>0</v>
      </c>
      <c r="AA56" s="83"/>
      <c r="AB56" s="83"/>
      <c r="AC56" s="83"/>
      <c r="AD56" s="83"/>
      <c r="AE56" s="83"/>
      <c r="AF56" s="83"/>
      <c r="AG56" s="83"/>
      <c r="AH56" s="83"/>
    </row>
    <row r="57" spans="1:34" ht="12.75">
      <c r="A57" s="19" t="s">
        <v>62</v>
      </c>
      <c r="B57" s="5">
        <v>3100</v>
      </c>
      <c r="C57" s="5">
        <v>370</v>
      </c>
      <c r="D57" s="118">
        <v>0</v>
      </c>
      <c r="E57" s="118"/>
      <c r="F57" s="118">
        <v>0</v>
      </c>
      <c r="G57" s="118">
        <f t="shared" si="1"/>
        <v>0</v>
      </c>
      <c r="H57" s="123">
        <f t="shared" si="2"/>
        <v>0</v>
      </c>
      <c r="I57" s="101" t="s">
        <v>21</v>
      </c>
      <c r="J57" s="120">
        <v>0</v>
      </c>
      <c r="AA57" s="83"/>
      <c r="AB57" s="83"/>
      <c r="AC57" s="83"/>
      <c r="AD57" s="83"/>
      <c r="AE57" s="83"/>
      <c r="AF57" s="83"/>
      <c r="AG57" s="83"/>
      <c r="AH57" s="83"/>
    </row>
    <row r="58" spans="1:34" ht="12.75">
      <c r="A58" s="230" t="s">
        <v>63</v>
      </c>
      <c r="B58" s="220">
        <v>3110</v>
      </c>
      <c r="C58" s="220">
        <v>380</v>
      </c>
      <c r="D58" s="118">
        <f>D59+D60</f>
        <v>0</v>
      </c>
      <c r="E58" s="118"/>
      <c r="F58" s="118">
        <v>0</v>
      </c>
      <c r="G58" s="118">
        <f t="shared" si="1"/>
        <v>0</v>
      </c>
      <c r="H58" s="123">
        <f t="shared" si="2"/>
        <v>0</v>
      </c>
      <c r="I58" s="101" t="s">
        <v>21</v>
      </c>
      <c r="J58" s="120">
        <f t="shared" si="3"/>
        <v>0</v>
      </c>
      <c r="AA58" s="83"/>
      <c r="AB58" s="83"/>
      <c r="AC58" s="83"/>
      <c r="AD58" s="83"/>
      <c r="AE58" s="83"/>
      <c r="AF58" s="83"/>
      <c r="AG58" s="83"/>
      <c r="AH58" s="83"/>
    </row>
    <row r="59" spans="1:34" ht="12.75">
      <c r="A59" s="230" t="s">
        <v>64</v>
      </c>
      <c r="B59" s="229">
        <v>3120</v>
      </c>
      <c r="C59" s="220">
        <v>390</v>
      </c>
      <c r="D59" s="118">
        <v>0</v>
      </c>
      <c r="E59" s="118"/>
      <c r="F59" s="118">
        <v>0</v>
      </c>
      <c r="G59" s="118">
        <f t="shared" si="1"/>
        <v>0</v>
      </c>
      <c r="H59" s="123">
        <f t="shared" si="2"/>
        <v>0</v>
      </c>
      <c r="I59" s="101" t="s">
        <v>21</v>
      </c>
      <c r="J59" s="120">
        <f t="shared" si="3"/>
        <v>0</v>
      </c>
      <c r="AA59" s="83"/>
      <c r="AB59" s="83"/>
      <c r="AC59" s="83"/>
      <c r="AD59" s="83"/>
      <c r="AE59" s="83"/>
      <c r="AF59" s="83"/>
      <c r="AG59" s="83"/>
      <c r="AH59" s="83"/>
    </row>
    <row r="60" spans="1:34" ht="12.75">
      <c r="A60" s="11" t="s">
        <v>218</v>
      </c>
      <c r="B60" s="4">
        <v>3121</v>
      </c>
      <c r="C60" s="4">
        <v>400</v>
      </c>
      <c r="D60" s="118">
        <v>0</v>
      </c>
      <c r="E60" s="118"/>
      <c r="F60" s="118">
        <v>0</v>
      </c>
      <c r="G60" s="118">
        <f t="shared" si="1"/>
        <v>0</v>
      </c>
      <c r="H60" s="123">
        <f t="shared" si="2"/>
        <v>0</v>
      </c>
      <c r="I60" s="103" t="s">
        <v>21</v>
      </c>
      <c r="J60" s="120">
        <f t="shared" si="3"/>
        <v>0</v>
      </c>
      <c r="AA60" s="83"/>
      <c r="AB60" s="83"/>
      <c r="AC60" s="83"/>
      <c r="AD60" s="83"/>
      <c r="AE60" s="83"/>
      <c r="AF60" s="83"/>
      <c r="AG60" s="83"/>
      <c r="AH60" s="83"/>
    </row>
    <row r="61" spans="1:34" ht="12.75">
      <c r="A61" s="11" t="s">
        <v>219</v>
      </c>
      <c r="B61" s="4">
        <v>3122</v>
      </c>
      <c r="C61" s="4">
        <v>410</v>
      </c>
      <c r="D61" s="124">
        <f>D62+D63</f>
        <v>0</v>
      </c>
      <c r="E61" s="124"/>
      <c r="F61" s="124">
        <v>0</v>
      </c>
      <c r="G61" s="118">
        <f>SUM(K61:V61)</f>
        <v>0</v>
      </c>
      <c r="H61" s="124">
        <f>F61+G61-J61</f>
        <v>0</v>
      </c>
      <c r="I61" s="101" t="s">
        <v>21</v>
      </c>
      <c r="J61" s="125">
        <f>F61+G61-H61</f>
        <v>0</v>
      </c>
      <c r="AA61" s="83"/>
      <c r="AB61" s="83"/>
      <c r="AC61" s="83"/>
      <c r="AD61" s="83"/>
      <c r="AE61" s="83"/>
      <c r="AF61" s="83"/>
      <c r="AG61" s="83"/>
      <c r="AH61" s="83"/>
    </row>
    <row r="62" spans="1:34" ht="12.75">
      <c r="A62" s="231" t="s">
        <v>68</v>
      </c>
      <c r="B62" s="221">
        <v>3130</v>
      </c>
      <c r="C62" s="221">
        <v>420</v>
      </c>
      <c r="D62" s="118">
        <v>0</v>
      </c>
      <c r="E62" s="118"/>
      <c r="F62" s="118">
        <v>0</v>
      </c>
      <c r="G62" s="118">
        <f>SUM(K62:V62)</f>
        <v>0</v>
      </c>
      <c r="H62" s="124">
        <f>F62+G62-J62</f>
        <v>0</v>
      </c>
      <c r="I62" s="101" t="s">
        <v>21</v>
      </c>
      <c r="J62" s="125">
        <f>F62+G62-H62</f>
        <v>0</v>
      </c>
      <c r="AA62" s="83"/>
      <c r="AB62" s="83"/>
      <c r="AC62" s="83"/>
      <c r="AD62" s="83"/>
      <c r="AE62" s="83"/>
      <c r="AF62" s="83"/>
      <c r="AG62" s="83"/>
      <c r="AH62" s="83"/>
    </row>
    <row r="63" spans="1:34" ht="12.75">
      <c r="A63" s="11" t="s">
        <v>220</v>
      </c>
      <c r="B63" s="4">
        <v>3131</v>
      </c>
      <c r="C63" s="4">
        <v>430</v>
      </c>
      <c r="D63" s="118">
        <v>0</v>
      </c>
      <c r="E63" s="118"/>
      <c r="F63" s="118">
        <v>0</v>
      </c>
      <c r="G63" s="118">
        <f>SUM(K63:V63)</f>
        <v>0</v>
      </c>
      <c r="H63" s="124">
        <f>F63+G63-J63</f>
        <v>0</v>
      </c>
      <c r="I63" s="101" t="s">
        <v>21</v>
      </c>
      <c r="J63" s="125">
        <f>F63+G63-H63</f>
        <v>0</v>
      </c>
      <c r="AA63" s="83"/>
      <c r="AB63" s="83"/>
      <c r="AC63" s="83"/>
      <c r="AD63" s="83"/>
      <c r="AE63" s="83"/>
      <c r="AF63" s="83"/>
      <c r="AG63" s="83"/>
      <c r="AH63" s="83"/>
    </row>
    <row r="64" spans="1:34" ht="12.75">
      <c r="A64" s="11" t="s">
        <v>71</v>
      </c>
      <c r="B64" s="4">
        <v>3132</v>
      </c>
      <c r="C64" s="4">
        <v>440</v>
      </c>
      <c r="D64" s="118">
        <v>0</v>
      </c>
      <c r="E64" s="118"/>
      <c r="F64" s="118">
        <v>0</v>
      </c>
      <c r="G64" s="118">
        <f>SUM(K64:V64)</f>
        <v>0</v>
      </c>
      <c r="H64" s="124">
        <f>F64+G64-J64</f>
        <v>0</v>
      </c>
      <c r="I64" s="101" t="s">
        <v>21</v>
      </c>
      <c r="J64" s="125">
        <f>F64+G64-H64</f>
        <v>0</v>
      </c>
      <c r="AA64" s="83"/>
      <c r="AB64" s="83"/>
      <c r="AC64" s="83"/>
      <c r="AD64" s="83"/>
      <c r="AE64" s="83"/>
      <c r="AF64" s="83"/>
      <c r="AG64" s="83"/>
      <c r="AH64" s="83"/>
    </row>
    <row r="65" spans="1:34" ht="12.75">
      <c r="A65" s="230" t="s">
        <v>72</v>
      </c>
      <c r="B65" s="220">
        <v>3140</v>
      </c>
      <c r="C65" s="220">
        <v>450</v>
      </c>
      <c r="D65" s="118">
        <v>0</v>
      </c>
      <c r="E65" s="118"/>
      <c r="F65" s="118">
        <v>0</v>
      </c>
      <c r="G65" s="118">
        <f>SUM(K65:V65)</f>
        <v>0</v>
      </c>
      <c r="H65" s="124">
        <f>F65+G65-J65</f>
        <v>0</v>
      </c>
      <c r="I65" s="101" t="s">
        <v>21</v>
      </c>
      <c r="J65" s="125">
        <f>F65+G65-H65</f>
        <v>0</v>
      </c>
      <c r="AA65" s="83"/>
      <c r="AB65" s="83"/>
      <c r="AC65" s="83"/>
      <c r="AD65" s="83"/>
      <c r="AE65" s="83"/>
      <c r="AF65" s="83"/>
      <c r="AG65" s="83"/>
      <c r="AH65" s="83"/>
    </row>
    <row r="66" spans="1:34" ht="12.75">
      <c r="A66" s="11" t="s">
        <v>221</v>
      </c>
      <c r="B66" s="4">
        <v>3141</v>
      </c>
      <c r="C66" s="4">
        <v>460</v>
      </c>
      <c r="D66" s="123">
        <v>0</v>
      </c>
      <c r="E66" s="123"/>
      <c r="F66" s="123">
        <v>0</v>
      </c>
      <c r="G66" s="118">
        <f>SUM(K56:V56)</f>
        <v>0</v>
      </c>
      <c r="H66" s="124">
        <f aca="true" t="shared" si="4" ref="H66:H76">F66+G66-J66</f>
        <v>0</v>
      </c>
      <c r="I66" s="101" t="s">
        <v>21</v>
      </c>
      <c r="J66" s="125">
        <f aca="true" t="shared" si="5" ref="J66:J76">F66+G66-H66</f>
        <v>0</v>
      </c>
      <c r="AA66" s="83"/>
      <c r="AB66" s="83"/>
      <c r="AC66" s="83"/>
      <c r="AD66" s="83"/>
      <c r="AE66" s="83"/>
      <c r="AF66" s="83"/>
      <c r="AG66" s="83"/>
      <c r="AH66" s="83"/>
    </row>
    <row r="67" spans="1:34" ht="12.75">
      <c r="A67" s="11" t="s">
        <v>222</v>
      </c>
      <c r="B67" s="4">
        <v>3142</v>
      </c>
      <c r="C67" s="4">
        <v>470</v>
      </c>
      <c r="D67" s="118">
        <v>0</v>
      </c>
      <c r="E67" s="118"/>
      <c r="F67" s="118">
        <v>0</v>
      </c>
      <c r="G67" s="118">
        <f>SUM(K57:V57)</f>
        <v>0</v>
      </c>
      <c r="H67" s="124">
        <f t="shared" si="4"/>
        <v>0</v>
      </c>
      <c r="I67" s="101" t="s">
        <v>21</v>
      </c>
      <c r="J67" s="125">
        <f t="shared" si="5"/>
        <v>0</v>
      </c>
      <c r="AA67" s="83"/>
      <c r="AB67" s="83"/>
      <c r="AC67" s="83"/>
      <c r="AD67" s="83"/>
      <c r="AE67" s="83"/>
      <c r="AF67" s="83"/>
      <c r="AG67" s="83"/>
      <c r="AH67" s="83"/>
    </row>
    <row r="68" spans="1:34" ht="12.75">
      <c r="A68" s="11" t="s">
        <v>76</v>
      </c>
      <c r="B68" s="4">
        <v>3143</v>
      </c>
      <c r="C68" s="4">
        <v>480</v>
      </c>
      <c r="D68" s="118">
        <v>0</v>
      </c>
      <c r="E68" s="118"/>
      <c r="F68" s="118">
        <v>0</v>
      </c>
      <c r="G68" s="118">
        <f>SUM(K58:V58)</f>
        <v>0</v>
      </c>
      <c r="H68" s="124">
        <f t="shared" si="4"/>
        <v>0</v>
      </c>
      <c r="I68" s="101" t="s">
        <v>21</v>
      </c>
      <c r="J68" s="125">
        <f t="shared" si="5"/>
        <v>0</v>
      </c>
      <c r="AA68" s="83"/>
      <c r="AB68" s="83"/>
      <c r="AC68" s="83"/>
      <c r="AD68" s="83"/>
      <c r="AE68" s="83"/>
      <c r="AF68" s="83"/>
      <c r="AG68" s="83"/>
      <c r="AH68" s="83"/>
    </row>
    <row r="69" spans="1:34" ht="12.75">
      <c r="A69" s="227" t="s">
        <v>169</v>
      </c>
      <c r="B69" s="194">
        <v>3150</v>
      </c>
      <c r="C69" s="194">
        <v>490</v>
      </c>
      <c r="D69" s="119">
        <v>0</v>
      </c>
      <c r="E69" s="119"/>
      <c r="F69" s="119">
        <v>0</v>
      </c>
      <c r="G69" s="119">
        <f>SUM(K59:V59)</f>
        <v>0</v>
      </c>
      <c r="H69" s="164">
        <f t="shared" si="4"/>
        <v>0</v>
      </c>
      <c r="I69" s="101" t="s">
        <v>21</v>
      </c>
      <c r="J69" s="165">
        <f t="shared" si="5"/>
        <v>0</v>
      </c>
      <c r="AA69" s="83"/>
      <c r="AB69" s="83"/>
      <c r="AC69" s="83"/>
      <c r="AD69" s="83"/>
      <c r="AE69" s="83"/>
      <c r="AF69" s="83"/>
      <c r="AG69" s="83"/>
      <c r="AH69" s="83"/>
    </row>
    <row r="70" spans="1:34" ht="12.75">
      <c r="A70" s="222" t="s">
        <v>223</v>
      </c>
      <c r="B70" s="223">
        <v>3160</v>
      </c>
      <c r="C70" s="223">
        <v>500</v>
      </c>
      <c r="D70" s="118">
        <v>0</v>
      </c>
      <c r="E70" s="118"/>
      <c r="F70" s="118">
        <v>0</v>
      </c>
      <c r="G70" s="118">
        <f>SUM(K60:V60)</f>
        <v>0</v>
      </c>
      <c r="H70" s="118">
        <f t="shared" si="4"/>
        <v>0</v>
      </c>
      <c r="I70" s="103" t="s">
        <v>21</v>
      </c>
      <c r="J70" s="127">
        <f t="shared" si="5"/>
        <v>0</v>
      </c>
      <c r="AA70" s="83"/>
      <c r="AB70" s="83"/>
      <c r="AC70" s="83"/>
      <c r="AD70" s="83"/>
      <c r="AE70" s="83"/>
      <c r="AF70" s="83"/>
      <c r="AG70" s="83"/>
      <c r="AH70" s="83"/>
    </row>
    <row r="71" spans="1:34" ht="12.75">
      <c r="A71" s="8" t="s">
        <v>79</v>
      </c>
      <c r="B71" s="23">
        <v>3200</v>
      </c>
      <c r="C71" s="23">
        <v>510</v>
      </c>
      <c r="D71" s="168"/>
      <c r="E71" s="168"/>
      <c r="F71" s="168"/>
      <c r="G71" s="169"/>
      <c r="H71" s="168"/>
      <c r="I71" s="167"/>
      <c r="J71" s="168"/>
      <c r="AA71" s="83"/>
      <c r="AB71" s="83"/>
      <c r="AC71" s="83"/>
      <c r="AD71" s="83"/>
      <c r="AE71" s="83"/>
      <c r="AF71" s="83"/>
      <c r="AG71" s="83"/>
      <c r="AH71" s="83"/>
    </row>
    <row r="72" spans="1:34" ht="12.75">
      <c r="A72" s="152">
        <v>1</v>
      </c>
      <c r="B72" s="157">
        <v>2</v>
      </c>
      <c r="C72" s="157">
        <v>3</v>
      </c>
      <c r="D72" s="155">
        <v>4</v>
      </c>
      <c r="E72" s="155">
        <v>5</v>
      </c>
      <c r="F72" s="155">
        <v>6</v>
      </c>
      <c r="G72" s="156">
        <v>7</v>
      </c>
      <c r="H72" s="155">
        <v>8</v>
      </c>
      <c r="I72" s="157">
        <v>9</v>
      </c>
      <c r="J72" s="155">
        <v>10</v>
      </c>
      <c r="AA72" s="83"/>
      <c r="AB72" s="83"/>
      <c r="AC72" s="83"/>
      <c r="AD72" s="83"/>
      <c r="AE72" s="83"/>
      <c r="AF72" s="83"/>
      <c r="AG72" s="83"/>
      <c r="AH72" s="83"/>
    </row>
    <row r="73" spans="1:36" ht="12.75">
      <c r="A73" s="24" t="s">
        <v>139</v>
      </c>
      <c r="B73" s="221">
        <v>3210</v>
      </c>
      <c r="C73" s="221">
        <v>520</v>
      </c>
      <c r="D73" s="155"/>
      <c r="E73" s="155"/>
      <c r="F73" s="155"/>
      <c r="G73" s="156"/>
      <c r="H73" s="155"/>
      <c r="I73" s="171"/>
      <c r="J73" s="155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W73" s="41"/>
      <c r="X73" s="41"/>
      <c r="Y73" s="41"/>
      <c r="Z73" s="41"/>
      <c r="AA73" s="84"/>
      <c r="AB73" s="84"/>
      <c r="AC73" s="84"/>
      <c r="AD73" s="84"/>
      <c r="AE73" s="84"/>
      <c r="AF73" s="84"/>
      <c r="AG73" s="84"/>
      <c r="AH73" s="84"/>
      <c r="AI73" s="41"/>
      <c r="AJ73" s="41"/>
    </row>
    <row r="74" spans="1:34" ht="12.75">
      <c r="A74" s="24" t="s">
        <v>81</v>
      </c>
      <c r="B74" s="4">
        <v>3220</v>
      </c>
      <c r="C74" s="4">
        <v>530</v>
      </c>
      <c r="D74" s="118">
        <v>0</v>
      </c>
      <c r="E74" s="118"/>
      <c r="F74" s="118">
        <v>0</v>
      </c>
      <c r="G74" s="118">
        <f>SUM(K62:V62)</f>
        <v>0</v>
      </c>
      <c r="H74" s="124">
        <f t="shared" si="4"/>
        <v>0</v>
      </c>
      <c r="I74" s="101" t="s">
        <v>21</v>
      </c>
      <c r="J74" s="125">
        <f t="shared" si="5"/>
        <v>0</v>
      </c>
      <c r="AA74" s="83"/>
      <c r="AB74" s="83"/>
      <c r="AC74" s="83"/>
      <c r="AD74" s="83"/>
      <c r="AE74" s="83"/>
      <c r="AF74" s="83"/>
      <c r="AG74" s="83"/>
      <c r="AH74" s="83"/>
    </row>
    <row r="75" spans="1:34" ht="12.75">
      <c r="A75" s="24" t="s">
        <v>224</v>
      </c>
      <c r="B75" s="4">
        <v>3230</v>
      </c>
      <c r="C75" s="4">
        <v>540</v>
      </c>
      <c r="D75" s="118">
        <v>0</v>
      </c>
      <c r="E75" s="118"/>
      <c r="F75" s="118">
        <v>0</v>
      </c>
      <c r="G75" s="118">
        <f>SUM(K63:V63)</f>
        <v>0</v>
      </c>
      <c r="H75" s="124">
        <f t="shared" si="4"/>
        <v>0</v>
      </c>
      <c r="I75" s="101" t="s">
        <v>21</v>
      </c>
      <c r="J75" s="125">
        <f t="shared" si="5"/>
        <v>0</v>
      </c>
      <c r="AA75" s="83"/>
      <c r="AB75" s="83"/>
      <c r="AC75" s="83"/>
      <c r="AD75" s="83"/>
      <c r="AE75" s="83"/>
      <c r="AF75" s="83"/>
      <c r="AG75" s="83"/>
      <c r="AH75" s="83"/>
    </row>
    <row r="76" spans="1:34" ht="12.75">
      <c r="A76" s="24" t="s">
        <v>82</v>
      </c>
      <c r="B76" s="4">
        <v>3240</v>
      </c>
      <c r="C76" s="4">
        <v>550</v>
      </c>
      <c r="D76" s="118">
        <v>0</v>
      </c>
      <c r="E76" s="118"/>
      <c r="F76" s="118">
        <v>0</v>
      </c>
      <c r="G76" s="118">
        <f>SUM(K64:V64)</f>
        <v>0</v>
      </c>
      <c r="H76" s="124">
        <f t="shared" si="4"/>
        <v>0</v>
      </c>
      <c r="I76" s="101" t="s">
        <v>21</v>
      </c>
      <c r="J76" s="125">
        <f t="shared" si="5"/>
        <v>0</v>
      </c>
      <c r="AA76" s="83"/>
      <c r="AB76" s="83"/>
      <c r="AC76" s="83"/>
      <c r="AD76" s="83"/>
      <c r="AE76" s="83"/>
      <c r="AF76" s="83"/>
      <c r="AG76" s="83"/>
      <c r="AH76" s="83"/>
    </row>
    <row r="77" spans="1:34" ht="12.75">
      <c r="A77" s="51" t="s">
        <v>140</v>
      </c>
      <c r="B77" s="51">
        <v>4100</v>
      </c>
      <c r="C77" s="51">
        <v>560</v>
      </c>
      <c r="D77" s="119">
        <v>0</v>
      </c>
      <c r="E77" s="119"/>
      <c r="F77" s="116" t="s">
        <v>21</v>
      </c>
      <c r="G77" s="118">
        <v>0</v>
      </c>
      <c r="H77" s="116" t="s">
        <v>21</v>
      </c>
      <c r="I77" s="101" t="s">
        <v>21</v>
      </c>
      <c r="J77" s="126" t="s">
        <v>21</v>
      </c>
      <c r="AA77" s="83"/>
      <c r="AB77" s="83"/>
      <c r="AC77" s="83"/>
      <c r="AD77" s="83"/>
      <c r="AE77" s="83"/>
      <c r="AF77" s="83"/>
      <c r="AG77" s="83"/>
      <c r="AH77" s="83"/>
    </row>
    <row r="78" spans="1:34" ht="12.75">
      <c r="A78" s="227" t="s">
        <v>86</v>
      </c>
      <c r="B78" s="194">
        <v>4110</v>
      </c>
      <c r="C78" s="194">
        <v>570</v>
      </c>
      <c r="D78" s="119">
        <v>0</v>
      </c>
      <c r="E78" s="119"/>
      <c r="F78" s="116">
        <v>0</v>
      </c>
      <c r="G78" s="118">
        <v>0</v>
      </c>
      <c r="H78" s="116">
        <v>0</v>
      </c>
      <c r="I78" s="101"/>
      <c r="J78" s="127">
        <f>F78+G78-H78</f>
        <v>0</v>
      </c>
      <c r="AA78" s="83"/>
      <c r="AB78" s="83"/>
      <c r="AC78" s="83"/>
      <c r="AD78" s="83"/>
      <c r="AE78" s="83"/>
      <c r="AF78" s="83"/>
      <c r="AG78" s="83"/>
      <c r="AH78" s="83"/>
    </row>
    <row r="79" spans="1:34" ht="12.75">
      <c r="A79" s="54" t="s">
        <v>87</v>
      </c>
      <c r="B79" s="55">
        <v>4111</v>
      </c>
      <c r="C79" s="55">
        <v>580</v>
      </c>
      <c r="D79" s="118">
        <f>D80+D81+D82</f>
        <v>0</v>
      </c>
      <c r="E79" s="118"/>
      <c r="F79" s="118">
        <f>F80+F81+F82</f>
        <v>0</v>
      </c>
      <c r="G79" s="118">
        <f>SUM(K67:V67)</f>
        <v>0</v>
      </c>
      <c r="H79" s="118">
        <f>F79+G79-J79</f>
        <v>0</v>
      </c>
      <c r="I79" s="101" t="s">
        <v>21</v>
      </c>
      <c r="J79" s="127">
        <f>F79+G79-H79</f>
        <v>0</v>
      </c>
      <c r="AA79" s="83"/>
      <c r="AB79" s="83"/>
      <c r="AC79" s="83"/>
      <c r="AD79" s="83"/>
      <c r="AE79" s="83"/>
      <c r="AF79" s="83"/>
      <c r="AG79" s="83"/>
      <c r="AH79" s="83"/>
    </row>
    <row r="80" spans="1:34" ht="12.75">
      <c r="A80" s="11" t="s">
        <v>88</v>
      </c>
      <c r="B80" s="4">
        <v>4112</v>
      </c>
      <c r="C80" s="4">
        <v>590</v>
      </c>
      <c r="D80" s="124">
        <v>0</v>
      </c>
      <c r="E80" s="124"/>
      <c r="F80" s="124">
        <v>0</v>
      </c>
      <c r="G80" s="118">
        <f>SUM(K68:V68)</f>
        <v>0</v>
      </c>
      <c r="H80" s="118">
        <f>F80+G80-J80</f>
        <v>0</v>
      </c>
      <c r="I80" s="101" t="s">
        <v>21</v>
      </c>
      <c r="J80" s="127">
        <f>F80+G80-H80</f>
        <v>0</v>
      </c>
      <c r="AA80" s="83"/>
      <c r="AB80" s="83"/>
      <c r="AC80" s="83"/>
      <c r="AD80" s="83"/>
      <c r="AE80" s="83"/>
      <c r="AF80" s="83"/>
      <c r="AG80" s="83"/>
      <c r="AH80" s="83"/>
    </row>
    <row r="81" spans="1:34" ht="12.75">
      <c r="A81" s="11" t="s">
        <v>89</v>
      </c>
      <c r="B81" s="4">
        <v>4113</v>
      </c>
      <c r="C81" s="4">
        <v>600</v>
      </c>
      <c r="D81" s="118">
        <v>0</v>
      </c>
      <c r="E81" s="118"/>
      <c r="F81" s="118">
        <v>0</v>
      </c>
      <c r="G81" s="118">
        <f>SUM(K69:V69)</f>
        <v>0</v>
      </c>
      <c r="H81" s="118">
        <f>F81+G81-J81</f>
        <v>0</v>
      </c>
      <c r="I81" s="101" t="s">
        <v>21</v>
      </c>
      <c r="J81" s="127">
        <f>F81+G81-H81</f>
        <v>0</v>
      </c>
      <c r="AA81" s="83"/>
      <c r="AB81" s="83"/>
      <c r="AC81" s="83"/>
      <c r="AD81" s="83"/>
      <c r="AE81" s="83"/>
      <c r="AF81" s="83"/>
      <c r="AG81" s="83"/>
      <c r="AH81" s="83"/>
    </row>
    <row r="82" spans="1:34" ht="12.75">
      <c r="A82" s="219" t="s">
        <v>138</v>
      </c>
      <c r="B82" s="219">
        <v>4200</v>
      </c>
      <c r="C82" s="219">
        <v>610</v>
      </c>
      <c r="D82" s="118">
        <v>0</v>
      </c>
      <c r="E82" s="118"/>
      <c r="F82" s="118">
        <v>0</v>
      </c>
      <c r="G82" s="118">
        <f>SUM(K70:V70)</f>
        <v>0</v>
      </c>
      <c r="H82" s="118">
        <f>F82+G82-J82</f>
        <v>0</v>
      </c>
      <c r="I82" s="101" t="s">
        <v>21</v>
      </c>
      <c r="J82" s="127">
        <f>F82+G82-H82</f>
        <v>0</v>
      </c>
      <c r="AA82" s="83"/>
      <c r="AB82" s="83"/>
      <c r="AC82" s="83"/>
      <c r="AD82" s="83"/>
      <c r="AE82" s="83"/>
      <c r="AF82" s="83"/>
      <c r="AG82" s="83"/>
      <c r="AH82" s="83"/>
    </row>
    <row r="83" spans="1:34" ht="12.75">
      <c r="A83" s="9" t="s">
        <v>90</v>
      </c>
      <c r="B83" s="4">
        <v>4210</v>
      </c>
      <c r="C83" s="4">
        <v>620</v>
      </c>
      <c r="D83" s="118">
        <v>0</v>
      </c>
      <c r="E83" s="118"/>
      <c r="F83" s="118"/>
      <c r="G83" s="118"/>
      <c r="H83" s="124"/>
      <c r="I83" s="101"/>
      <c r="J83" s="125"/>
      <c r="AA83" s="83"/>
      <c r="AB83" s="83"/>
      <c r="AC83" s="83"/>
      <c r="AD83" s="83"/>
      <c r="AE83" s="83"/>
      <c r="AF83" s="83"/>
      <c r="AG83" s="83"/>
      <c r="AH83" s="83"/>
    </row>
    <row r="84" spans="1:34" ht="12.75">
      <c r="A84" s="227" t="s">
        <v>91</v>
      </c>
      <c r="B84" s="194">
        <v>5000</v>
      </c>
      <c r="C84" s="194">
        <v>630</v>
      </c>
      <c r="D84" s="118">
        <v>0</v>
      </c>
      <c r="E84" s="118"/>
      <c r="F84" s="118"/>
      <c r="G84" s="118"/>
      <c r="H84" s="124"/>
      <c r="I84" s="101"/>
      <c r="J84" s="125"/>
      <c r="AA84" s="83"/>
      <c r="AB84" s="83"/>
      <c r="AC84" s="83"/>
      <c r="AD84" s="83"/>
      <c r="AE84" s="83"/>
      <c r="AF84" s="83"/>
      <c r="AG84" s="83"/>
      <c r="AH84" s="83"/>
    </row>
    <row r="85" spans="1:34" ht="12.75">
      <c r="A85" s="227" t="s">
        <v>85</v>
      </c>
      <c r="B85" s="194">
        <v>9000</v>
      </c>
      <c r="C85" s="194">
        <v>640</v>
      </c>
      <c r="D85" s="121" t="s">
        <v>21</v>
      </c>
      <c r="E85" s="118"/>
      <c r="F85" s="121" t="s">
        <v>21</v>
      </c>
      <c r="G85" s="121" t="s">
        <v>21</v>
      </c>
      <c r="H85" s="121" t="s">
        <v>21</v>
      </c>
      <c r="I85" s="82" t="s">
        <v>21</v>
      </c>
      <c r="J85" s="128" t="s">
        <v>21</v>
      </c>
      <c r="AA85" s="83"/>
      <c r="AB85" s="83"/>
      <c r="AC85" s="83"/>
      <c r="AD85" s="83"/>
      <c r="AE85" s="83"/>
      <c r="AF85" s="83"/>
      <c r="AG85" s="83"/>
      <c r="AH85" s="83"/>
    </row>
    <row r="86" spans="27:34" ht="12.75">
      <c r="AA86" s="83"/>
      <c r="AB86" s="83"/>
      <c r="AC86" s="83"/>
      <c r="AD86" s="83"/>
      <c r="AE86" s="83"/>
      <c r="AF86" s="83"/>
      <c r="AG86" s="83"/>
      <c r="AH86" s="83"/>
    </row>
    <row r="87" spans="1:34" ht="12.75">
      <c r="A87" s="49"/>
      <c r="B87" s="46"/>
      <c r="C87" s="46"/>
      <c r="D87" s="198"/>
      <c r="E87" s="198"/>
      <c r="F87" s="198"/>
      <c r="G87" s="198"/>
      <c r="H87" s="202"/>
      <c r="I87" s="198"/>
      <c r="AA87" s="83"/>
      <c r="AB87" s="83"/>
      <c r="AC87" s="83"/>
      <c r="AD87" s="83"/>
      <c r="AE87" s="83"/>
      <c r="AF87" s="83"/>
      <c r="AG87" s="83"/>
      <c r="AH87" s="83"/>
    </row>
    <row r="88" spans="1:34" ht="12.75">
      <c r="A88" s="49"/>
      <c r="B88" s="46"/>
      <c r="C88" s="46"/>
      <c r="D88" s="198"/>
      <c r="E88" s="198"/>
      <c r="F88" s="198"/>
      <c r="G88" s="198"/>
      <c r="H88" s="202"/>
      <c r="I88" s="198"/>
      <c r="AA88" s="83"/>
      <c r="AB88" s="83"/>
      <c r="AC88" s="83"/>
      <c r="AD88" s="83"/>
      <c r="AE88" s="83"/>
      <c r="AF88" s="83"/>
      <c r="AG88" s="83"/>
      <c r="AH88" s="83"/>
    </row>
    <row r="89" spans="1:34" ht="12.75">
      <c r="A89" s="203"/>
      <c r="B89" s="160"/>
      <c r="C89" s="160"/>
      <c r="D89" s="198"/>
      <c r="E89" s="198"/>
      <c r="F89" s="198"/>
      <c r="G89" s="198"/>
      <c r="H89" s="202"/>
      <c r="I89" s="198"/>
      <c r="AA89" s="83"/>
      <c r="AB89" s="83"/>
      <c r="AC89" s="83"/>
      <c r="AD89" s="83"/>
      <c r="AE89" s="83"/>
      <c r="AF89" s="83"/>
      <c r="AG89" s="83"/>
      <c r="AH89" s="83"/>
    </row>
    <row r="90" spans="1:34" ht="12.75">
      <c r="A90" s="204"/>
      <c r="B90" s="167"/>
      <c r="C90" s="167"/>
      <c r="D90" s="47"/>
      <c r="E90" s="205"/>
      <c r="F90" s="206"/>
      <c r="G90" s="205"/>
      <c r="H90" s="207"/>
      <c r="I90" s="208"/>
      <c r="AA90" s="83"/>
      <c r="AB90" s="83"/>
      <c r="AC90" s="83"/>
      <c r="AD90" s="83"/>
      <c r="AE90" s="83"/>
      <c r="AF90" s="83"/>
      <c r="AG90" s="83"/>
      <c r="AH90" s="83"/>
    </row>
    <row r="91" ht="12.75">
      <c r="A91" s="122"/>
    </row>
    <row r="92" spans="1:8" ht="12.75">
      <c r="A92" s="27" t="s">
        <v>93</v>
      </c>
      <c r="C92" t="s">
        <v>101</v>
      </c>
      <c r="F92" t="s">
        <v>126</v>
      </c>
      <c r="G92" s="271" t="s">
        <v>125</v>
      </c>
      <c r="H92" s="272"/>
    </row>
    <row r="93" ht="12.75">
      <c r="G93" s="3" t="s">
        <v>97</v>
      </c>
    </row>
    <row r="94" spans="1:8" ht="12.75">
      <c r="A94" s="27" t="s">
        <v>94</v>
      </c>
      <c r="C94" t="s">
        <v>101</v>
      </c>
      <c r="F94" t="s">
        <v>102</v>
      </c>
      <c r="G94" s="80" t="s">
        <v>127</v>
      </c>
      <c r="H94" s="48"/>
    </row>
    <row r="95" ht="12.75">
      <c r="A95" s="28" t="s">
        <v>95</v>
      </c>
    </row>
    <row r="98" spans="10:37" ht="12.75"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Y98" s="83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</row>
  </sheetData>
  <sheetProtection/>
  <mergeCells count="10">
    <mergeCell ref="A5:C5"/>
    <mergeCell ref="A6:E6"/>
    <mergeCell ref="F6:G6"/>
    <mergeCell ref="G7:H7"/>
    <mergeCell ref="A7:D7"/>
    <mergeCell ref="G11:H11"/>
    <mergeCell ref="G92:H92"/>
    <mergeCell ref="G8:H8"/>
    <mergeCell ref="G9:H9"/>
    <mergeCell ref="G10:H10"/>
  </mergeCells>
  <printOptions/>
  <pageMargins left="0.4" right="0.4" top="0.7" bottom="0.7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103"/>
  <sheetViews>
    <sheetView zoomScalePageLayoutView="0" workbookViewId="0" topLeftCell="A64">
      <selection activeCell="E12" sqref="E12"/>
    </sheetView>
  </sheetViews>
  <sheetFormatPr defaultColWidth="9.140625" defaultRowHeight="12.75"/>
  <cols>
    <col min="1" max="1" width="50.00390625" style="0" customWidth="1"/>
    <col min="2" max="3" width="7.57421875" style="0" customWidth="1"/>
    <col min="4" max="6" width="9.28125" style="0" bestFit="1" customWidth="1"/>
    <col min="7" max="7" width="11.140625" style="0" bestFit="1" customWidth="1"/>
    <col min="8" max="9" width="9.28125" style="0" bestFit="1" customWidth="1"/>
    <col min="10" max="10" width="11.8515625" style="0" customWidth="1"/>
    <col min="11" max="11" width="9.28125" style="0" bestFit="1" customWidth="1"/>
  </cols>
  <sheetData>
    <row r="1" ht="15">
      <c r="G1" s="1" t="s">
        <v>164</v>
      </c>
    </row>
    <row r="2" ht="12.75">
      <c r="E2" s="29" t="s">
        <v>165</v>
      </c>
    </row>
    <row r="3" ht="12.75">
      <c r="E3" s="2" t="s">
        <v>166</v>
      </c>
    </row>
    <row r="4" ht="12.75">
      <c r="E4" s="2" t="s">
        <v>167</v>
      </c>
    </row>
    <row r="5" spans="1:9" ht="15.75">
      <c r="A5" s="275" t="s">
        <v>3</v>
      </c>
      <c r="B5" s="275"/>
      <c r="C5" s="275"/>
      <c r="D5" s="275"/>
      <c r="I5" t="s">
        <v>100</v>
      </c>
    </row>
    <row r="6" spans="1:10" ht="12.75">
      <c r="A6" s="276" t="s">
        <v>98</v>
      </c>
      <c r="B6" s="276"/>
      <c r="C6" s="276"/>
      <c r="D6" s="276"/>
      <c r="E6" s="276"/>
      <c r="F6" s="276"/>
      <c r="G6" s="277"/>
      <c r="H6" s="280"/>
      <c r="I6" s="188"/>
      <c r="J6" s="30"/>
    </row>
    <row r="7" spans="1:11" ht="12.75">
      <c r="A7" s="279" t="s">
        <v>241</v>
      </c>
      <c r="B7" s="279"/>
      <c r="C7" s="279"/>
      <c r="D7" s="279"/>
      <c r="E7" s="30"/>
      <c r="F7" s="30"/>
      <c r="G7" s="30"/>
      <c r="H7" s="277"/>
      <c r="I7" s="277"/>
      <c r="J7" s="189"/>
      <c r="K7" s="30"/>
    </row>
    <row r="8" spans="1:11" ht="12.75">
      <c r="A8" s="31" t="s">
        <v>121</v>
      </c>
      <c r="B8" s="30"/>
      <c r="C8" s="30"/>
      <c r="D8" s="30"/>
      <c r="E8" s="30"/>
      <c r="F8" s="30"/>
      <c r="G8" s="30"/>
      <c r="H8" s="277" t="s">
        <v>6</v>
      </c>
      <c r="I8" s="277"/>
      <c r="J8" s="187" t="s">
        <v>123</v>
      </c>
      <c r="K8" s="30"/>
    </row>
    <row r="9" spans="1:11" ht="12.75">
      <c r="A9" s="31" t="s">
        <v>136</v>
      </c>
      <c r="B9" s="30"/>
      <c r="C9" s="30"/>
      <c r="D9" s="30"/>
      <c r="E9" s="30"/>
      <c r="F9" s="30"/>
      <c r="G9" s="30"/>
      <c r="H9" s="277" t="s">
        <v>7</v>
      </c>
      <c r="I9" s="277"/>
      <c r="J9" s="187" t="s">
        <v>124</v>
      </c>
      <c r="K9" s="30"/>
    </row>
    <row r="10" spans="1:11" ht="12.75">
      <c r="A10" s="31" t="s">
        <v>174</v>
      </c>
      <c r="B10" s="30"/>
      <c r="C10" s="30"/>
      <c r="D10" s="30"/>
      <c r="E10" s="30"/>
      <c r="F10" s="30"/>
      <c r="G10" s="30"/>
      <c r="H10" s="277" t="s">
        <v>157</v>
      </c>
      <c r="I10" s="277"/>
      <c r="J10" s="187" t="s">
        <v>160</v>
      </c>
      <c r="K10" s="30"/>
    </row>
    <row r="11" spans="1:11" ht="12.75">
      <c r="A11" s="31" t="s">
        <v>131</v>
      </c>
      <c r="B11" s="30"/>
      <c r="C11" s="30"/>
      <c r="D11" s="30"/>
      <c r="E11" s="30"/>
      <c r="F11" s="30"/>
      <c r="G11" s="30"/>
      <c r="H11" s="277"/>
      <c r="I11" s="277"/>
      <c r="J11" s="189"/>
      <c r="K11" s="30"/>
    </row>
    <row r="12" spans="1:11" ht="12.75">
      <c r="A12" s="31" t="s">
        <v>103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2.75">
      <c r="A13" s="31" t="s">
        <v>141</v>
      </c>
      <c r="B13" s="30">
        <v>10</v>
      </c>
      <c r="C13" s="30"/>
      <c r="D13" s="30" t="s">
        <v>153</v>
      </c>
      <c r="E13" s="30"/>
      <c r="F13" s="30"/>
      <c r="G13" s="30"/>
      <c r="H13" s="30"/>
      <c r="I13" s="30"/>
      <c r="J13" s="30"/>
      <c r="K13" s="30"/>
    </row>
    <row r="14" spans="1:11" ht="12.75">
      <c r="A14" s="31" t="s">
        <v>105</v>
      </c>
      <c r="B14" s="30"/>
      <c r="C14" s="30"/>
      <c r="D14" s="30">
        <v>70807</v>
      </c>
      <c r="E14" s="30" t="s">
        <v>156</v>
      </c>
      <c r="F14" s="30"/>
      <c r="G14" s="30"/>
      <c r="H14" s="30"/>
      <c r="I14" s="30"/>
      <c r="J14" s="30"/>
      <c r="K14" s="30"/>
    </row>
    <row r="15" ht="12.75">
      <c r="A15" s="3" t="s">
        <v>4</v>
      </c>
    </row>
    <row r="16" spans="1:38" ht="12.75">
      <c r="A16" s="3" t="s">
        <v>99</v>
      </c>
      <c r="K16" s="65"/>
      <c r="L16" s="65"/>
      <c r="M16" s="65"/>
      <c r="N16" s="67" t="s">
        <v>106</v>
      </c>
      <c r="O16" s="67"/>
      <c r="P16" s="67"/>
      <c r="Q16" s="67"/>
      <c r="R16" s="67"/>
      <c r="S16" s="67"/>
      <c r="T16" s="65"/>
      <c r="U16" s="65"/>
      <c r="V16" s="65"/>
      <c r="W16" s="66"/>
      <c r="X16" s="66"/>
      <c r="Y16" s="66"/>
      <c r="Z16" s="66"/>
      <c r="AA16" s="66"/>
      <c r="AB16" s="66"/>
      <c r="AC16" s="66"/>
      <c r="AD16" s="68" t="s">
        <v>107</v>
      </c>
      <c r="AE16" s="74"/>
      <c r="AF16" s="74"/>
      <c r="AG16" s="74"/>
      <c r="AH16" s="75"/>
      <c r="AI16" s="66"/>
      <c r="AJ16" s="66"/>
      <c r="AK16" s="66"/>
      <c r="AL16" s="66"/>
    </row>
    <row r="17" spans="1:38" ht="60.75" thickBot="1">
      <c r="A17" s="56" t="s">
        <v>10</v>
      </c>
      <c r="B17" s="57" t="s">
        <v>11</v>
      </c>
      <c r="C17" s="57" t="s">
        <v>12</v>
      </c>
      <c r="D17" s="57" t="s">
        <v>14</v>
      </c>
      <c r="E17" s="57" t="s">
        <v>143</v>
      </c>
      <c r="F17" s="57" t="s">
        <v>144</v>
      </c>
      <c r="G17" s="57" t="s">
        <v>145</v>
      </c>
      <c r="H17" s="57" t="s">
        <v>146</v>
      </c>
      <c r="I17" s="57" t="s">
        <v>147</v>
      </c>
      <c r="J17" s="57" t="s">
        <v>148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6"/>
      <c r="X17" s="66"/>
      <c r="Y17" s="66"/>
      <c r="Z17" s="66"/>
      <c r="AA17" s="66"/>
      <c r="AB17" s="66"/>
      <c r="AC17" s="66"/>
      <c r="AD17" s="77"/>
      <c r="AE17" s="78"/>
      <c r="AF17" s="78"/>
      <c r="AG17" s="78"/>
      <c r="AH17" s="76"/>
      <c r="AI17" s="66"/>
      <c r="AJ17" s="66"/>
      <c r="AK17" s="66"/>
      <c r="AL17" s="66"/>
    </row>
    <row r="18" spans="1:38" ht="14.25" thickBot="1" thickTop="1">
      <c r="A18" s="62">
        <v>1</v>
      </c>
      <c r="B18" s="63">
        <v>2</v>
      </c>
      <c r="C18" s="63">
        <v>3</v>
      </c>
      <c r="D18" s="63">
        <v>4</v>
      </c>
      <c r="E18" s="64">
        <v>5</v>
      </c>
      <c r="F18" s="63">
        <v>6</v>
      </c>
      <c r="G18" s="63">
        <v>7</v>
      </c>
      <c r="H18" s="63">
        <v>8</v>
      </c>
      <c r="I18" s="63">
        <v>9</v>
      </c>
      <c r="J18" s="63">
        <v>10</v>
      </c>
      <c r="K18" s="71" t="s">
        <v>108</v>
      </c>
      <c r="L18" s="71" t="s">
        <v>109</v>
      </c>
      <c r="M18" s="71" t="s">
        <v>110</v>
      </c>
      <c r="N18" s="71" t="s">
        <v>111</v>
      </c>
      <c r="O18" s="71" t="s">
        <v>112</v>
      </c>
      <c r="P18" s="71" t="s">
        <v>113</v>
      </c>
      <c r="Q18" s="71" t="s">
        <v>114</v>
      </c>
      <c r="R18" s="71" t="s">
        <v>115</v>
      </c>
      <c r="S18" s="71" t="s">
        <v>116</v>
      </c>
      <c r="T18" s="71" t="s">
        <v>21</v>
      </c>
      <c r="U18" s="71" t="s">
        <v>117</v>
      </c>
      <c r="V18" s="71" t="s">
        <v>118</v>
      </c>
      <c r="W18" s="72" t="s">
        <v>119</v>
      </c>
      <c r="X18" s="72"/>
      <c r="Y18" s="73"/>
      <c r="Z18" s="72" t="s">
        <v>120</v>
      </c>
      <c r="AA18" s="72" t="s">
        <v>109</v>
      </c>
      <c r="AB18" s="72" t="s">
        <v>110</v>
      </c>
      <c r="AC18" s="72" t="s">
        <v>111</v>
      </c>
      <c r="AD18" s="72" t="s">
        <v>112</v>
      </c>
      <c r="AE18" s="72" t="s">
        <v>113</v>
      </c>
      <c r="AF18" s="72" t="s">
        <v>114</v>
      </c>
      <c r="AG18" s="72" t="s">
        <v>115</v>
      </c>
      <c r="AH18" s="72" t="s">
        <v>116</v>
      </c>
      <c r="AI18" s="72" t="s">
        <v>21</v>
      </c>
      <c r="AJ18" s="72" t="s">
        <v>117</v>
      </c>
      <c r="AK18" s="72" t="s">
        <v>118</v>
      </c>
      <c r="AL18" s="72" t="s">
        <v>119</v>
      </c>
    </row>
    <row r="19" spans="1:10" ht="13.5" thickTop="1">
      <c r="A19" s="58" t="s">
        <v>182</v>
      </c>
      <c r="B19" s="59" t="s">
        <v>21</v>
      </c>
      <c r="C19" s="224" t="s">
        <v>225</v>
      </c>
      <c r="D19" s="102"/>
      <c r="E19" s="102">
        <v>0</v>
      </c>
      <c r="F19" s="107">
        <v>0</v>
      </c>
      <c r="G19" s="102"/>
      <c r="H19" s="102"/>
      <c r="I19" s="101" t="s">
        <v>21</v>
      </c>
      <c r="J19" s="106">
        <v>0</v>
      </c>
    </row>
    <row r="20" spans="1:35" ht="12.75">
      <c r="A20" s="7" t="s">
        <v>22</v>
      </c>
      <c r="B20" s="5">
        <v>2000</v>
      </c>
      <c r="C20" s="225" t="s">
        <v>226</v>
      </c>
      <c r="D20" s="107"/>
      <c r="E20" s="107">
        <v>0</v>
      </c>
      <c r="F20" s="107">
        <f>F21+F51+F52</f>
        <v>0</v>
      </c>
      <c r="G20" s="107"/>
      <c r="H20" s="107"/>
      <c r="I20" s="101" t="s">
        <v>21</v>
      </c>
      <c r="J20" s="106">
        <v>0</v>
      </c>
      <c r="AB20" s="83"/>
      <c r="AC20" s="83"/>
      <c r="AD20" s="83"/>
      <c r="AE20" s="83"/>
      <c r="AF20" s="83"/>
      <c r="AG20" s="83"/>
      <c r="AH20" s="83"/>
      <c r="AI20" s="83"/>
    </row>
    <row r="21" spans="1:35" ht="12.75">
      <c r="A21" s="8" t="s">
        <v>23</v>
      </c>
      <c r="B21" s="5">
        <v>2100</v>
      </c>
      <c r="C21" s="225" t="s">
        <v>227</v>
      </c>
      <c r="D21" s="107">
        <f>D22+D25+D26+D39+D40+D41+D48</f>
        <v>0</v>
      </c>
      <c r="E21" s="107">
        <v>0</v>
      </c>
      <c r="F21" s="107">
        <v>0</v>
      </c>
      <c r="G21" s="107">
        <f>G22+G25+G26+G39+G40+G41+G48</f>
        <v>0</v>
      </c>
      <c r="H21" s="107">
        <f>H22+H25+H26+H39+H40+H41+H48</f>
        <v>0</v>
      </c>
      <c r="I21" s="101" t="s">
        <v>21</v>
      </c>
      <c r="J21" s="106">
        <v>0</v>
      </c>
      <c r="AB21" s="83"/>
      <c r="AC21" s="83"/>
      <c r="AD21" s="83"/>
      <c r="AE21" s="83"/>
      <c r="AF21" s="83"/>
      <c r="AG21" s="83"/>
      <c r="AH21" s="83"/>
      <c r="AI21" s="83"/>
    </row>
    <row r="22" spans="1:38" ht="12.75">
      <c r="A22" s="9" t="s">
        <v>203</v>
      </c>
      <c r="B22" s="10">
        <v>2110</v>
      </c>
      <c r="C22" s="232" t="s">
        <v>228</v>
      </c>
      <c r="D22" s="107">
        <f>D23+D24</f>
        <v>0</v>
      </c>
      <c r="E22" s="107">
        <f>E23+E24</f>
        <v>0</v>
      </c>
      <c r="F22" s="107">
        <f>F23+F24</f>
        <v>0</v>
      </c>
      <c r="G22" s="107">
        <f>G23</f>
        <v>0</v>
      </c>
      <c r="H22" s="107">
        <v>0</v>
      </c>
      <c r="I22" s="101" t="s">
        <v>21</v>
      </c>
      <c r="J22" s="106">
        <f aca="true" t="shared" si="0" ref="J22:J33">F22+G22-H22</f>
        <v>0</v>
      </c>
      <c r="W22">
        <f>SUM(K22:V22)</f>
        <v>0</v>
      </c>
      <c r="AB22" s="83"/>
      <c r="AC22" s="83"/>
      <c r="AD22" s="83"/>
      <c r="AE22" s="83"/>
      <c r="AF22" s="83"/>
      <c r="AG22" s="83"/>
      <c r="AH22" s="83"/>
      <c r="AI22" s="83"/>
      <c r="AL22">
        <f>SUM(Z22:AK22)</f>
        <v>0</v>
      </c>
    </row>
    <row r="23" spans="1:38" ht="12.75">
      <c r="A23" s="11" t="s">
        <v>25</v>
      </c>
      <c r="B23" s="4">
        <v>2111</v>
      </c>
      <c r="C23" s="233" t="s">
        <v>229</v>
      </c>
      <c r="D23" s="107">
        <v>0</v>
      </c>
      <c r="E23" s="107">
        <v>0</v>
      </c>
      <c r="F23" s="107">
        <v>0</v>
      </c>
      <c r="G23" s="107">
        <f>SUM(K23:S23)</f>
        <v>0</v>
      </c>
      <c r="H23" s="107">
        <v>0</v>
      </c>
      <c r="I23" s="101" t="s">
        <v>21</v>
      </c>
      <c r="J23" s="106">
        <f t="shared" si="0"/>
        <v>0</v>
      </c>
      <c r="W23">
        <f aca="true" t="shared" si="1" ref="W23:W82">SUM(K23:V23)</f>
        <v>0</v>
      </c>
      <c r="AB23" s="83"/>
      <c r="AC23" s="83"/>
      <c r="AD23" s="83"/>
      <c r="AE23" s="83"/>
      <c r="AF23" s="83"/>
      <c r="AG23" s="83"/>
      <c r="AH23" s="83"/>
      <c r="AI23" s="83"/>
      <c r="AL23">
        <f aca="true" t="shared" si="2" ref="AL23:AL82">SUM(Z23:AK23)</f>
        <v>0</v>
      </c>
    </row>
    <row r="24" spans="1:38" ht="12.75">
      <c r="A24" s="11" t="s">
        <v>26</v>
      </c>
      <c r="B24" s="4">
        <v>2112</v>
      </c>
      <c r="C24" s="233" t="s">
        <v>230</v>
      </c>
      <c r="D24" s="107">
        <v>0</v>
      </c>
      <c r="E24" s="107">
        <v>0</v>
      </c>
      <c r="F24" s="107">
        <v>0</v>
      </c>
      <c r="G24" s="107">
        <f aca="true" t="shared" si="3" ref="G24:G33">SUM(K24:S24)</f>
        <v>0</v>
      </c>
      <c r="H24" s="107">
        <v>0</v>
      </c>
      <c r="I24" s="101" t="s">
        <v>21</v>
      </c>
      <c r="J24" s="106">
        <f t="shared" si="0"/>
        <v>0</v>
      </c>
      <c r="W24">
        <f t="shared" si="1"/>
        <v>0</v>
      </c>
      <c r="AB24" s="83"/>
      <c r="AC24" s="83"/>
      <c r="AD24" s="83"/>
      <c r="AE24" s="83"/>
      <c r="AF24" s="83"/>
      <c r="AG24" s="83"/>
      <c r="AH24" s="83"/>
      <c r="AI24" s="83"/>
      <c r="AL24">
        <f t="shared" si="2"/>
        <v>0</v>
      </c>
    </row>
    <row r="25" spans="1:38" ht="12.75">
      <c r="A25" s="9" t="s">
        <v>204</v>
      </c>
      <c r="B25" s="12">
        <v>2120</v>
      </c>
      <c r="C25" s="234" t="s">
        <v>231</v>
      </c>
      <c r="D25" s="107">
        <v>0</v>
      </c>
      <c r="E25" s="107">
        <v>0</v>
      </c>
      <c r="F25" s="107">
        <v>0</v>
      </c>
      <c r="G25" s="107">
        <f t="shared" si="3"/>
        <v>0</v>
      </c>
      <c r="H25" s="107">
        <v>0</v>
      </c>
      <c r="I25" s="101" t="s">
        <v>21</v>
      </c>
      <c r="J25" s="106">
        <f t="shared" si="0"/>
        <v>0</v>
      </c>
      <c r="W25">
        <f t="shared" si="1"/>
        <v>0</v>
      </c>
      <c r="AB25" s="83"/>
      <c r="AC25" s="83"/>
      <c r="AD25" s="83"/>
      <c r="AE25" s="83"/>
      <c r="AF25" s="83"/>
      <c r="AG25" s="83"/>
      <c r="AH25" s="83"/>
      <c r="AI25" s="83"/>
      <c r="AL25">
        <f t="shared" si="2"/>
        <v>0</v>
      </c>
    </row>
    <row r="26" spans="1:38" ht="12.75">
      <c r="A26" s="226" t="s">
        <v>205</v>
      </c>
      <c r="B26" s="228">
        <v>2200</v>
      </c>
      <c r="C26" s="235" t="s">
        <v>232</v>
      </c>
      <c r="D26" s="107">
        <f>D27+D28+D29+D30+D31+D32+D33+D37+D38</f>
        <v>0</v>
      </c>
      <c r="E26" s="107">
        <f>E27+E28+E29+E30+E31+E32+E33+E37+E38</f>
        <v>0</v>
      </c>
      <c r="F26" s="107">
        <f>F27+F28+F29+F30+F31+F32+F33+F37+F38</f>
        <v>0</v>
      </c>
      <c r="G26" s="107">
        <f>G27+G28+G29+G30+G31+G32+G33+G37+G38</f>
        <v>0</v>
      </c>
      <c r="H26" s="107">
        <f>H27+H28+H29+H30+H31+H32+H33+H37+H38</f>
        <v>0</v>
      </c>
      <c r="I26" s="101" t="s">
        <v>21</v>
      </c>
      <c r="J26" s="106">
        <f t="shared" si="0"/>
        <v>0</v>
      </c>
      <c r="W26">
        <f t="shared" si="1"/>
        <v>0</v>
      </c>
      <c r="AB26" s="83"/>
      <c r="AC26" s="83"/>
      <c r="AD26" s="83"/>
      <c r="AE26" s="83"/>
      <c r="AF26" s="83"/>
      <c r="AG26" s="83"/>
      <c r="AH26" s="83"/>
      <c r="AI26" s="83"/>
      <c r="AL26">
        <f t="shared" si="2"/>
        <v>0</v>
      </c>
    </row>
    <row r="27" spans="1:38" ht="12.75">
      <c r="A27" s="11" t="s">
        <v>206</v>
      </c>
      <c r="B27" s="4">
        <v>2210</v>
      </c>
      <c r="C27" s="233" t="s">
        <v>233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1" t="s">
        <v>21</v>
      </c>
      <c r="J27" s="106">
        <f t="shared" si="0"/>
        <v>0</v>
      </c>
      <c r="W27">
        <f t="shared" si="1"/>
        <v>0</v>
      </c>
      <c r="AB27" s="83"/>
      <c r="AC27" s="83"/>
      <c r="AD27" s="83"/>
      <c r="AE27" s="83"/>
      <c r="AF27" s="83"/>
      <c r="AG27" s="83"/>
      <c r="AH27" s="83"/>
      <c r="AI27" s="83"/>
      <c r="AL27">
        <f t="shared" si="2"/>
        <v>0</v>
      </c>
    </row>
    <row r="28" spans="1:38" ht="12.75">
      <c r="A28" s="11" t="s">
        <v>30</v>
      </c>
      <c r="B28" s="4">
        <v>2220</v>
      </c>
      <c r="C28" s="4">
        <v>100</v>
      </c>
      <c r="D28" s="107">
        <v>0</v>
      </c>
      <c r="E28" s="107">
        <v>0</v>
      </c>
      <c r="F28" s="107">
        <v>0</v>
      </c>
      <c r="G28" s="107">
        <f t="shared" si="3"/>
        <v>0</v>
      </c>
      <c r="H28" s="107">
        <v>0</v>
      </c>
      <c r="I28" s="101" t="s">
        <v>21</v>
      </c>
      <c r="J28" s="106">
        <f t="shared" si="0"/>
        <v>0</v>
      </c>
      <c r="W28">
        <f t="shared" si="1"/>
        <v>0</v>
      </c>
      <c r="Z28" s="83"/>
      <c r="AB28" s="83"/>
      <c r="AC28" s="83"/>
      <c r="AD28" s="83"/>
      <c r="AE28" s="83"/>
      <c r="AF28" s="83"/>
      <c r="AG28" s="83"/>
      <c r="AH28" s="83"/>
      <c r="AI28" s="83"/>
      <c r="AL28">
        <f t="shared" si="2"/>
        <v>0</v>
      </c>
    </row>
    <row r="29" spans="1:38" ht="12.75">
      <c r="A29" s="11" t="s">
        <v>31</v>
      </c>
      <c r="B29" s="4">
        <v>2230</v>
      </c>
      <c r="C29" s="4" t="s">
        <v>32</v>
      </c>
      <c r="D29" s="107">
        <v>0</v>
      </c>
      <c r="E29" s="107">
        <v>0</v>
      </c>
      <c r="F29" s="107">
        <v>0</v>
      </c>
      <c r="G29" s="107">
        <f t="shared" si="3"/>
        <v>0</v>
      </c>
      <c r="H29" s="107">
        <v>0</v>
      </c>
      <c r="I29" s="101" t="s">
        <v>21</v>
      </c>
      <c r="J29" s="106">
        <f t="shared" si="0"/>
        <v>0</v>
      </c>
      <c r="W29">
        <f t="shared" si="1"/>
        <v>0</v>
      </c>
      <c r="AB29" s="83"/>
      <c r="AC29" s="83"/>
      <c r="AD29" s="83"/>
      <c r="AE29" s="83"/>
      <c r="AF29" s="83"/>
      <c r="AG29" s="83"/>
      <c r="AH29" s="83"/>
      <c r="AI29" s="83"/>
      <c r="AL29">
        <f t="shared" si="2"/>
        <v>0</v>
      </c>
    </row>
    <row r="30" spans="1:38" ht="12.75">
      <c r="A30" s="11" t="s">
        <v>137</v>
      </c>
      <c r="B30" s="4">
        <v>2240</v>
      </c>
      <c r="C30" s="4">
        <v>120</v>
      </c>
      <c r="D30" s="107">
        <v>0</v>
      </c>
      <c r="E30" s="107">
        <v>0</v>
      </c>
      <c r="F30" s="107">
        <v>0</v>
      </c>
      <c r="G30" s="107">
        <f t="shared" si="3"/>
        <v>0</v>
      </c>
      <c r="H30" s="107">
        <v>0</v>
      </c>
      <c r="I30" s="101" t="s">
        <v>21</v>
      </c>
      <c r="J30" s="106">
        <f t="shared" si="0"/>
        <v>0</v>
      </c>
      <c r="W30">
        <f t="shared" si="1"/>
        <v>0</v>
      </c>
      <c r="AB30" s="83"/>
      <c r="AC30" s="83"/>
      <c r="AD30" s="83"/>
      <c r="AE30" s="83"/>
      <c r="AF30" s="83"/>
      <c r="AG30" s="83"/>
      <c r="AH30" s="83"/>
      <c r="AI30" s="83"/>
      <c r="AL30">
        <f t="shared" si="2"/>
        <v>0</v>
      </c>
    </row>
    <row r="31" spans="1:38" ht="12.75">
      <c r="A31" s="11" t="s">
        <v>40</v>
      </c>
      <c r="B31" s="4">
        <v>2250</v>
      </c>
      <c r="C31" s="4">
        <v>130</v>
      </c>
      <c r="D31" s="107">
        <v>0</v>
      </c>
      <c r="E31" s="107">
        <v>0</v>
      </c>
      <c r="F31" s="107">
        <v>0</v>
      </c>
      <c r="G31" s="107">
        <f t="shared" si="3"/>
        <v>0</v>
      </c>
      <c r="H31" s="107">
        <v>0</v>
      </c>
      <c r="I31" s="101" t="s">
        <v>21</v>
      </c>
      <c r="J31" s="106">
        <f t="shared" si="0"/>
        <v>0</v>
      </c>
      <c r="W31">
        <f t="shared" si="1"/>
        <v>0</v>
      </c>
      <c r="AA31" s="83"/>
      <c r="AB31" s="83"/>
      <c r="AC31" s="83"/>
      <c r="AD31" s="83"/>
      <c r="AE31" s="83"/>
      <c r="AF31" s="83"/>
      <c r="AG31" s="83"/>
      <c r="AH31" s="83"/>
      <c r="AI31" s="83"/>
      <c r="AL31">
        <f t="shared" si="2"/>
        <v>0</v>
      </c>
    </row>
    <row r="32" spans="1:38" ht="12.75">
      <c r="A32" s="227" t="s">
        <v>207</v>
      </c>
      <c r="B32" s="229">
        <v>2260</v>
      </c>
      <c r="C32" s="12">
        <v>140</v>
      </c>
      <c r="D32" s="108">
        <v>0</v>
      </c>
      <c r="E32" s="108">
        <v>0</v>
      </c>
      <c r="F32" s="108">
        <v>0</v>
      </c>
      <c r="G32" s="107">
        <f t="shared" si="3"/>
        <v>0</v>
      </c>
      <c r="H32" s="108">
        <v>0</v>
      </c>
      <c r="I32" s="101" t="s">
        <v>21</v>
      </c>
      <c r="J32" s="130">
        <f t="shared" si="0"/>
        <v>0</v>
      </c>
      <c r="W32">
        <f t="shared" si="1"/>
        <v>0</v>
      </c>
      <c r="AB32" s="83"/>
      <c r="AC32" s="83"/>
      <c r="AD32" s="83"/>
      <c r="AE32" s="83"/>
      <c r="AF32" s="83"/>
      <c r="AG32" s="83"/>
      <c r="AH32" s="83"/>
      <c r="AI32" s="83"/>
      <c r="AL32">
        <f t="shared" si="2"/>
        <v>0</v>
      </c>
    </row>
    <row r="33" spans="1:38" ht="12.75">
      <c r="A33" s="227" t="s">
        <v>42</v>
      </c>
      <c r="B33" s="229">
        <v>2270</v>
      </c>
      <c r="C33" s="12">
        <v>150</v>
      </c>
      <c r="D33" s="107">
        <v>0</v>
      </c>
      <c r="E33" s="107">
        <v>0</v>
      </c>
      <c r="F33" s="107">
        <v>0</v>
      </c>
      <c r="G33" s="107">
        <f t="shared" si="3"/>
        <v>0</v>
      </c>
      <c r="H33" s="107">
        <v>0</v>
      </c>
      <c r="I33" s="103" t="s">
        <v>21</v>
      </c>
      <c r="J33" s="109">
        <f t="shared" si="0"/>
        <v>0</v>
      </c>
      <c r="W33">
        <f t="shared" si="1"/>
        <v>0</v>
      </c>
      <c r="AB33" s="83"/>
      <c r="AC33" s="83"/>
      <c r="AD33" s="83"/>
      <c r="AE33" s="83"/>
      <c r="AF33" s="83"/>
      <c r="AG33" s="83"/>
      <c r="AH33" s="83"/>
      <c r="AI33" s="83"/>
      <c r="AL33">
        <f t="shared" si="2"/>
        <v>0</v>
      </c>
    </row>
    <row r="34" spans="1:35" ht="13.5">
      <c r="A34" s="158"/>
      <c r="B34" s="159"/>
      <c r="C34" s="160"/>
      <c r="D34" s="47"/>
      <c r="E34" s="47"/>
      <c r="F34" s="47"/>
      <c r="G34" s="47"/>
      <c r="H34" s="47"/>
      <c r="I34" s="47"/>
      <c r="J34" s="47"/>
      <c r="AB34" s="83"/>
      <c r="AC34" s="83"/>
      <c r="AD34" s="83"/>
      <c r="AE34" s="83"/>
      <c r="AF34" s="83"/>
      <c r="AG34" s="83"/>
      <c r="AH34" s="83"/>
      <c r="AI34" s="83"/>
    </row>
    <row r="35" spans="1:35" ht="12.75">
      <c r="A35" s="37">
        <v>1</v>
      </c>
      <c r="B35" s="38">
        <v>2</v>
      </c>
      <c r="C35" s="39">
        <v>3</v>
      </c>
      <c r="D35" s="40">
        <v>4</v>
      </c>
      <c r="E35" s="40">
        <v>5</v>
      </c>
      <c r="F35" s="40">
        <v>6</v>
      </c>
      <c r="G35" s="40">
        <v>7</v>
      </c>
      <c r="H35" s="38">
        <v>8</v>
      </c>
      <c r="I35" s="38">
        <v>9</v>
      </c>
      <c r="J35" s="40">
        <v>10</v>
      </c>
      <c r="AB35" s="83"/>
      <c r="AC35" s="83"/>
      <c r="AD35" s="83"/>
      <c r="AE35" s="83"/>
      <c r="AF35" s="83"/>
      <c r="AG35" s="83"/>
      <c r="AH35" s="83"/>
      <c r="AI35" s="83"/>
    </row>
    <row r="36" spans="1:38" ht="12.75">
      <c r="A36" s="11" t="s">
        <v>43</v>
      </c>
      <c r="B36" s="11">
        <v>2271</v>
      </c>
      <c r="C36" s="4">
        <v>160</v>
      </c>
      <c r="D36" s="104">
        <v>0</v>
      </c>
      <c r="E36" s="104">
        <v>0</v>
      </c>
      <c r="F36" s="104">
        <v>0</v>
      </c>
      <c r="G36" s="107">
        <f>SUM(K36:S36)</f>
        <v>0</v>
      </c>
      <c r="H36" s="104">
        <v>0</v>
      </c>
      <c r="I36" s="101" t="s">
        <v>21</v>
      </c>
      <c r="J36" s="109">
        <f>F36+G36-H36</f>
        <v>0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X36" s="41"/>
      <c r="Y36" s="41"/>
      <c r="Z36" s="41"/>
      <c r="AA36" s="41"/>
      <c r="AB36" s="84"/>
      <c r="AC36" s="84"/>
      <c r="AD36" s="84"/>
      <c r="AE36" s="84"/>
      <c r="AF36" s="84"/>
      <c r="AG36" s="84"/>
      <c r="AH36" s="84"/>
      <c r="AI36" s="84"/>
      <c r="AJ36" s="41"/>
      <c r="AK36" s="41"/>
      <c r="AL36">
        <f t="shared" si="2"/>
        <v>0</v>
      </c>
    </row>
    <row r="37" spans="1:38" ht="12.75">
      <c r="A37" s="11" t="s">
        <v>44</v>
      </c>
      <c r="B37" s="11">
        <v>2272</v>
      </c>
      <c r="C37" s="4">
        <v>170</v>
      </c>
      <c r="D37" s="104">
        <v>0</v>
      </c>
      <c r="E37" s="104">
        <v>0</v>
      </c>
      <c r="F37" s="104">
        <v>0</v>
      </c>
      <c r="G37" s="107">
        <f aca="true" t="shared" si="4" ref="G37:G66">SUM(K37:S37)</f>
        <v>0</v>
      </c>
      <c r="H37" s="104">
        <v>0</v>
      </c>
      <c r="I37" s="101" t="s">
        <v>21</v>
      </c>
      <c r="J37" s="109">
        <f>F37+G37-H37</f>
        <v>0</v>
      </c>
      <c r="W37">
        <f t="shared" si="1"/>
        <v>0</v>
      </c>
      <c r="AA37" s="83"/>
      <c r="AB37" s="83"/>
      <c r="AC37" s="83"/>
      <c r="AD37" s="83"/>
      <c r="AE37" s="83"/>
      <c r="AF37" s="83"/>
      <c r="AG37" s="83"/>
      <c r="AH37" s="83"/>
      <c r="AI37" s="83"/>
      <c r="AL37">
        <f t="shared" si="2"/>
        <v>0</v>
      </c>
    </row>
    <row r="38" spans="1:38" ht="12.75">
      <c r="A38" s="11" t="s">
        <v>45</v>
      </c>
      <c r="B38" s="11">
        <v>2273</v>
      </c>
      <c r="C38" s="4">
        <v>180</v>
      </c>
      <c r="D38" s="107">
        <v>0</v>
      </c>
      <c r="E38" s="107">
        <v>0</v>
      </c>
      <c r="F38" s="107">
        <v>0</v>
      </c>
      <c r="G38" s="107">
        <f t="shared" si="4"/>
        <v>0</v>
      </c>
      <c r="H38" s="107">
        <v>0</v>
      </c>
      <c r="I38" s="101" t="s">
        <v>21</v>
      </c>
      <c r="J38" s="109">
        <f aca="true" t="shared" si="5" ref="J38:J66">F38+G38-H38</f>
        <v>0</v>
      </c>
      <c r="W38">
        <f t="shared" si="1"/>
        <v>0</v>
      </c>
      <c r="AB38" s="83"/>
      <c r="AC38" s="83"/>
      <c r="AD38" s="83"/>
      <c r="AE38" s="83"/>
      <c r="AF38" s="83"/>
      <c r="AG38" s="83"/>
      <c r="AH38" s="83"/>
      <c r="AI38" s="83"/>
      <c r="AL38">
        <f t="shared" si="2"/>
        <v>0</v>
      </c>
    </row>
    <row r="39" spans="1:38" ht="12.75">
      <c r="A39" s="11" t="s">
        <v>46</v>
      </c>
      <c r="B39" s="11">
        <v>2274</v>
      </c>
      <c r="C39" s="4">
        <v>190</v>
      </c>
      <c r="D39" s="107">
        <v>0</v>
      </c>
      <c r="E39" s="107">
        <v>0</v>
      </c>
      <c r="F39" s="107">
        <v>0</v>
      </c>
      <c r="G39" s="107">
        <f t="shared" si="4"/>
        <v>0</v>
      </c>
      <c r="H39" s="107">
        <v>0</v>
      </c>
      <c r="I39" s="101" t="s">
        <v>21</v>
      </c>
      <c r="J39" s="109">
        <f t="shared" si="5"/>
        <v>0</v>
      </c>
      <c r="W39">
        <f t="shared" si="1"/>
        <v>0</v>
      </c>
      <c r="AB39" s="83"/>
      <c r="AC39" s="83"/>
      <c r="AD39" s="83"/>
      <c r="AE39" s="83"/>
      <c r="AF39" s="83"/>
      <c r="AG39" s="83"/>
      <c r="AH39" s="83"/>
      <c r="AI39" s="83"/>
      <c r="AL39">
        <f t="shared" si="2"/>
        <v>0</v>
      </c>
    </row>
    <row r="40" spans="1:38" ht="12.75">
      <c r="A40" s="11" t="s">
        <v>48</v>
      </c>
      <c r="B40" s="11">
        <v>2275</v>
      </c>
      <c r="C40" s="4">
        <v>200</v>
      </c>
      <c r="D40" s="107">
        <v>0</v>
      </c>
      <c r="E40" s="107">
        <v>0</v>
      </c>
      <c r="F40" s="107">
        <v>0</v>
      </c>
      <c r="G40" s="107">
        <f t="shared" si="4"/>
        <v>0</v>
      </c>
      <c r="H40" s="107">
        <v>0</v>
      </c>
      <c r="I40" s="101" t="s">
        <v>21</v>
      </c>
      <c r="J40" s="109">
        <f t="shared" si="5"/>
        <v>0</v>
      </c>
      <c r="W40">
        <f t="shared" si="1"/>
        <v>0</v>
      </c>
      <c r="AB40" s="83"/>
      <c r="AC40" s="83"/>
      <c r="AD40" s="83"/>
      <c r="AE40" s="83"/>
      <c r="AF40" s="83"/>
      <c r="AG40" s="83"/>
      <c r="AH40" s="83"/>
      <c r="AI40" s="83"/>
      <c r="AL40">
        <f t="shared" si="2"/>
        <v>0</v>
      </c>
    </row>
    <row r="41" spans="1:38" ht="22.5">
      <c r="A41" s="14" t="s">
        <v>50</v>
      </c>
      <c r="B41" s="11">
        <v>2280</v>
      </c>
      <c r="C41" s="4">
        <v>210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1" t="s">
        <v>21</v>
      </c>
      <c r="J41" s="109">
        <f t="shared" si="5"/>
        <v>0</v>
      </c>
      <c r="W41">
        <f t="shared" si="1"/>
        <v>0</v>
      </c>
      <c r="AB41" s="83"/>
      <c r="AC41" s="83"/>
      <c r="AD41" s="83"/>
      <c r="AE41" s="83"/>
      <c r="AF41" s="83"/>
      <c r="AG41" s="83"/>
      <c r="AH41" s="83"/>
      <c r="AI41" s="83"/>
      <c r="AL41">
        <f t="shared" si="2"/>
        <v>0</v>
      </c>
    </row>
    <row r="42" spans="1:38" ht="22.5">
      <c r="A42" s="14" t="s">
        <v>208</v>
      </c>
      <c r="B42" s="4">
        <v>2281</v>
      </c>
      <c r="C42" s="4">
        <v>220</v>
      </c>
      <c r="D42" s="107">
        <v>0</v>
      </c>
      <c r="E42" s="107">
        <v>0</v>
      </c>
      <c r="F42" s="107">
        <v>0</v>
      </c>
      <c r="G42" s="107">
        <f t="shared" si="4"/>
        <v>0</v>
      </c>
      <c r="H42" s="107">
        <v>0</v>
      </c>
      <c r="I42" s="101" t="s">
        <v>21</v>
      </c>
      <c r="J42" s="109">
        <f t="shared" si="5"/>
        <v>0</v>
      </c>
      <c r="W42">
        <f t="shared" si="1"/>
        <v>0</v>
      </c>
      <c r="AB42" s="83"/>
      <c r="AC42" s="83"/>
      <c r="AD42" s="83"/>
      <c r="AE42" s="83"/>
      <c r="AF42" s="83"/>
      <c r="AG42" s="83"/>
      <c r="AH42" s="83"/>
      <c r="AI42" s="83"/>
      <c r="AL42">
        <f t="shared" si="2"/>
        <v>0</v>
      </c>
    </row>
    <row r="43" spans="1:38" ht="22.5">
      <c r="A43" s="14" t="s">
        <v>209</v>
      </c>
      <c r="B43" s="220">
        <v>2282</v>
      </c>
      <c r="C43" s="220">
        <v>230</v>
      </c>
      <c r="D43" s="107">
        <v>0</v>
      </c>
      <c r="E43" s="107">
        <v>0</v>
      </c>
      <c r="F43" s="107">
        <v>0</v>
      </c>
      <c r="G43" s="107">
        <f t="shared" si="4"/>
        <v>0</v>
      </c>
      <c r="H43" s="107">
        <v>0</v>
      </c>
      <c r="I43" s="101" t="s">
        <v>21</v>
      </c>
      <c r="J43" s="109">
        <f t="shared" si="5"/>
        <v>0</v>
      </c>
      <c r="W43">
        <f t="shared" si="1"/>
        <v>0</v>
      </c>
      <c r="AB43" s="83"/>
      <c r="AC43" s="83"/>
      <c r="AD43" s="83"/>
      <c r="AE43" s="83"/>
      <c r="AF43" s="83"/>
      <c r="AG43" s="83"/>
      <c r="AH43" s="83"/>
      <c r="AI43" s="83"/>
      <c r="AL43">
        <f t="shared" si="2"/>
        <v>0</v>
      </c>
    </row>
    <row r="44" spans="1:38" ht="12.75">
      <c r="A44" s="19" t="s">
        <v>210</v>
      </c>
      <c r="B44" s="5">
        <v>2400</v>
      </c>
      <c r="C44" s="5">
        <v>240</v>
      </c>
      <c r="D44" s="107">
        <v>0</v>
      </c>
      <c r="E44" s="107">
        <v>0</v>
      </c>
      <c r="F44" s="107">
        <v>0</v>
      </c>
      <c r="G44" s="107">
        <f t="shared" si="4"/>
        <v>0</v>
      </c>
      <c r="H44" s="107">
        <v>0</v>
      </c>
      <c r="I44" s="101" t="s">
        <v>21</v>
      </c>
      <c r="J44" s="109">
        <f t="shared" si="5"/>
        <v>0</v>
      </c>
      <c r="W44">
        <f t="shared" si="1"/>
        <v>0</v>
      </c>
      <c r="Z44" s="83"/>
      <c r="AB44" s="83"/>
      <c r="AC44" s="83"/>
      <c r="AD44" s="83"/>
      <c r="AE44" s="83"/>
      <c r="AF44" s="83"/>
      <c r="AG44" s="83"/>
      <c r="AH44" s="83"/>
      <c r="AI44" s="83"/>
      <c r="AL44">
        <f t="shared" si="2"/>
        <v>0</v>
      </c>
    </row>
    <row r="45" spans="1:38" ht="12.75">
      <c r="A45" s="230" t="s">
        <v>211</v>
      </c>
      <c r="B45" s="220">
        <v>2410</v>
      </c>
      <c r="C45" s="220">
        <v>250</v>
      </c>
      <c r="D45" s="107">
        <v>0</v>
      </c>
      <c r="E45" s="107">
        <v>0</v>
      </c>
      <c r="F45" s="107">
        <v>0</v>
      </c>
      <c r="G45" s="107">
        <f t="shared" si="4"/>
        <v>0</v>
      </c>
      <c r="H45" s="107">
        <v>0</v>
      </c>
      <c r="I45" s="101" t="s">
        <v>21</v>
      </c>
      <c r="J45" s="109">
        <f t="shared" si="5"/>
        <v>0</v>
      </c>
      <c r="W45">
        <f t="shared" si="1"/>
        <v>0</v>
      </c>
      <c r="AB45" s="83"/>
      <c r="AC45" s="83"/>
      <c r="AD45" s="83"/>
      <c r="AE45" s="83"/>
      <c r="AF45" s="83"/>
      <c r="AG45" s="83"/>
      <c r="AH45" s="83"/>
      <c r="AI45" s="83"/>
      <c r="AL45">
        <f t="shared" si="2"/>
        <v>0</v>
      </c>
    </row>
    <row r="46" spans="1:38" ht="12.75">
      <c r="A46" s="230" t="s">
        <v>212</v>
      </c>
      <c r="B46" s="220">
        <v>2420</v>
      </c>
      <c r="C46" s="220">
        <v>260</v>
      </c>
      <c r="D46" s="107">
        <v>0</v>
      </c>
      <c r="E46" s="107">
        <v>0</v>
      </c>
      <c r="F46" s="107">
        <v>0</v>
      </c>
      <c r="G46" s="107">
        <f t="shared" si="4"/>
        <v>0</v>
      </c>
      <c r="H46" s="107">
        <v>0</v>
      </c>
      <c r="I46" s="101" t="s">
        <v>21</v>
      </c>
      <c r="J46" s="109">
        <f t="shared" si="5"/>
        <v>0</v>
      </c>
      <c r="W46">
        <f t="shared" si="1"/>
        <v>0</v>
      </c>
      <c r="AB46" s="83"/>
      <c r="AC46" s="83"/>
      <c r="AD46" s="83"/>
      <c r="AE46" s="83"/>
      <c r="AF46" s="83"/>
      <c r="AG46" s="83"/>
      <c r="AH46" s="83"/>
      <c r="AI46" s="83"/>
      <c r="AL46">
        <f t="shared" si="2"/>
        <v>0</v>
      </c>
    </row>
    <row r="47" spans="1:38" ht="12.75">
      <c r="A47" s="19" t="s">
        <v>213</v>
      </c>
      <c r="B47" s="5">
        <v>2600</v>
      </c>
      <c r="C47" s="5">
        <v>270</v>
      </c>
      <c r="D47" s="107">
        <v>0</v>
      </c>
      <c r="E47" s="107">
        <v>0</v>
      </c>
      <c r="F47" s="107">
        <v>0</v>
      </c>
      <c r="G47" s="107">
        <v>0</v>
      </c>
      <c r="H47" s="107">
        <v>0</v>
      </c>
      <c r="I47" s="101" t="s">
        <v>21</v>
      </c>
      <c r="J47" s="109">
        <v>0</v>
      </c>
      <c r="W47">
        <f t="shared" si="1"/>
        <v>0</v>
      </c>
      <c r="AB47" s="83"/>
      <c r="AC47" s="83"/>
      <c r="AD47" s="83"/>
      <c r="AE47" s="83"/>
      <c r="AF47" s="83"/>
      <c r="AG47" s="83"/>
      <c r="AH47" s="83"/>
      <c r="AI47" s="83"/>
      <c r="AL47">
        <f t="shared" si="2"/>
        <v>0</v>
      </c>
    </row>
    <row r="48" spans="1:38" ht="12.75">
      <c r="A48" s="227" t="s">
        <v>54</v>
      </c>
      <c r="B48" s="220">
        <v>2610</v>
      </c>
      <c r="C48" s="220">
        <v>280</v>
      </c>
      <c r="D48" s="107">
        <v>0</v>
      </c>
      <c r="E48" s="107">
        <v>0</v>
      </c>
      <c r="F48" s="107">
        <v>0</v>
      </c>
      <c r="G48" s="107">
        <v>0</v>
      </c>
      <c r="H48" s="107">
        <v>0</v>
      </c>
      <c r="I48" s="101" t="s">
        <v>21</v>
      </c>
      <c r="J48" s="109">
        <f t="shared" si="5"/>
        <v>0</v>
      </c>
      <c r="W48">
        <f t="shared" si="1"/>
        <v>0</v>
      </c>
      <c r="AB48" s="83"/>
      <c r="AC48" s="83"/>
      <c r="AD48" s="83"/>
      <c r="AE48" s="83"/>
      <c r="AF48" s="83"/>
      <c r="AG48" s="83"/>
      <c r="AH48" s="83"/>
      <c r="AI48" s="83"/>
      <c r="AL48">
        <f t="shared" si="2"/>
        <v>0</v>
      </c>
    </row>
    <row r="49" spans="1:38" ht="12.75">
      <c r="A49" s="227" t="s">
        <v>55</v>
      </c>
      <c r="B49" s="194">
        <v>2620</v>
      </c>
      <c r="C49" s="194">
        <v>290</v>
      </c>
      <c r="D49" s="107">
        <v>0</v>
      </c>
      <c r="E49" s="107">
        <v>0</v>
      </c>
      <c r="F49" s="107">
        <v>0</v>
      </c>
      <c r="G49" s="107">
        <f t="shared" si="4"/>
        <v>0</v>
      </c>
      <c r="H49" s="107">
        <v>0</v>
      </c>
      <c r="I49" s="101" t="s">
        <v>21</v>
      </c>
      <c r="J49" s="109">
        <f t="shared" si="5"/>
        <v>0</v>
      </c>
      <c r="W49">
        <f t="shared" si="1"/>
        <v>0</v>
      </c>
      <c r="AB49" s="83"/>
      <c r="AC49" s="83"/>
      <c r="AD49" s="83"/>
      <c r="AE49" s="83"/>
      <c r="AF49" s="83"/>
      <c r="AG49" s="83"/>
      <c r="AH49" s="83"/>
      <c r="AI49" s="83"/>
      <c r="AL49">
        <f t="shared" si="2"/>
        <v>0</v>
      </c>
    </row>
    <row r="50" spans="1:38" ht="12.75">
      <c r="A50" s="227" t="s">
        <v>214</v>
      </c>
      <c r="B50" s="229">
        <v>2630</v>
      </c>
      <c r="C50" s="194">
        <v>300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101" t="s">
        <v>21</v>
      </c>
      <c r="J50" s="109">
        <v>0</v>
      </c>
      <c r="W50">
        <f t="shared" si="1"/>
        <v>0</v>
      </c>
      <c r="AB50" s="83"/>
      <c r="AC50" s="83"/>
      <c r="AD50" s="83"/>
      <c r="AE50" s="83"/>
      <c r="AF50" s="83"/>
      <c r="AG50" s="83"/>
      <c r="AH50" s="83"/>
      <c r="AI50" s="83"/>
      <c r="AL50">
        <f t="shared" si="2"/>
        <v>0</v>
      </c>
    </row>
    <row r="51" spans="1:38" ht="12.75">
      <c r="A51" s="170" t="s">
        <v>215</v>
      </c>
      <c r="B51" s="228">
        <v>2700</v>
      </c>
      <c r="C51" s="219">
        <v>310</v>
      </c>
      <c r="D51" s="107"/>
      <c r="E51" s="107"/>
      <c r="F51" s="107">
        <v>0</v>
      </c>
      <c r="G51" s="107"/>
      <c r="H51" s="107"/>
      <c r="I51" s="101" t="s">
        <v>21</v>
      </c>
      <c r="J51" s="109">
        <f t="shared" si="5"/>
        <v>0</v>
      </c>
      <c r="W51">
        <f t="shared" si="1"/>
        <v>0</v>
      </c>
      <c r="AB51" s="83"/>
      <c r="AC51" s="83"/>
      <c r="AD51" s="83"/>
      <c r="AE51" s="83"/>
      <c r="AF51" s="83"/>
      <c r="AG51" s="83"/>
      <c r="AH51" s="83"/>
      <c r="AI51" s="83"/>
      <c r="AL51">
        <f t="shared" si="2"/>
        <v>0</v>
      </c>
    </row>
    <row r="52" spans="1:38" ht="12.75">
      <c r="A52" s="11" t="s">
        <v>57</v>
      </c>
      <c r="B52" s="4">
        <v>2710</v>
      </c>
      <c r="C52" s="4">
        <v>320</v>
      </c>
      <c r="D52" s="107">
        <v>0</v>
      </c>
      <c r="E52" s="107">
        <v>0</v>
      </c>
      <c r="F52" s="107">
        <v>0</v>
      </c>
      <c r="G52" s="107">
        <v>0</v>
      </c>
      <c r="H52" s="107">
        <v>0</v>
      </c>
      <c r="I52" s="101" t="s">
        <v>21</v>
      </c>
      <c r="J52" s="109">
        <f t="shared" si="5"/>
        <v>0</v>
      </c>
      <c r="W52">
        <f t="shared" si="1"/>
        <v>0</v>
      </c>
      <c r="AB52" s="83"/>
      <c r="AC52" s="83"/>
      <c r="AD52" s="83"/>
      <c r="AE52" s="83"/>
      <c r="AF52" s="83"/>
      <c r="AG52" s="83"/>
      <c r="AH52" s="83"/>
      <c r="AI52" s="83"/>
      <c r="AL52">
        <f t="shared" si="2"/>
        <v>0</v>
      </c>
    </row>
    <row r="53" spans="1:38" ht="12.75">
      <c r="A53" s="11" t="s">
        <v>58</v>
      </c>
      <c r="B53" s="4">
        <v>2720</v>
      </c>
      <c r="C53" s="4">
        <v>330</v>
      </c>
      <c r="D53" s="107">
        <v>0</v>
      </c>
      <c r="E53" s="107">
        <v>0</v>
      </c>
      <c r="F53" s="107">
        <v>0</v>
      </c>
      <c r="G53" s="107">
        <v>0</v>
      </c>
      <c r="H53" s="107">
        <v>0</v>
      </c>
      <c r="I53" s="101" t="s">
        <v>21</v>
      </c>
      <c r="J53" s="109">
        <v>0</v>
      </c>
      <c r="W53">
        <f t="shared" si="1"/>
        <v>0</v>
      </c>
      <c r="AB53" s="83"/>
      <c r="AC53" s="83"/>
      <c r="AD53" s="83">
        <v>2180</v>
      </c>
      <c r="AE53" s="83"/>
      <c r="AF53" s="83"/>
      <c r="AG53" s="83"/>
      <c r="AH53" s="83"/>
      <c r="AI53" s="83"/>
      <c r="AL53">
        <f t="shared" si="2"/>
        <v>2180</v>
      </c>
    </row>
    <row r="54" spans="1:38" ht="12.75">
      <c r="A54" s="11" t="s">
        <v>216</v>
      </c>
      <c r="B54" s="4">
        <v>2730</v>
      </c>
      <c r="C54" s="4">
        <v>340</v>
      </c>
      <c r="D54" s="107"/>
      <c r="E54" s="107">
        <v>0</v>
      </c>
      <c r="F54" s="107">
        <v>0</v>
      </c>
      <c r="G54" s="107"/>
      <c r="H54" s="107"/>
      <c r="I54" s="101" t="s">
        <v>21</v>
      </c>
      <c r="J54" s="109">
        <f t="shared" si="5"/>
        <v>0</v>
      </c>
      <c r="W54">
        <f t="shared" si="1"/>
        <v>0</v>
      </c>
      <c r="AB54" s="83"/>
      <c r="AC54" s="83"/>
      <c r="AD54" s="83"/>
      <c r="AE54" s="83"/>
      <c r="AF54" s="83"/>
      <c r="AG54" s="83"/>
      <c r="AH54" s="83"/>
      <c r="AI54" s="83"/>
      <c r="AL54">
        <f t="shared" si="2"/>
        <v>0</v>
      </c>
    </row>
    <row r="55" spans="1:38" ht="12.75">
      <c r="A55" s="170" t="s">
        <v>217</v>
      </c>
      <c r="B55" s="90">
        <v>2800</v>
      </c>
      <c r="C55" s="90">
        <v>350</v>
      </c>
      <c r="D55" s="107">
        <f>D56+D57+D58</f>
        <v>0</v>
      </c>
      <c r="E55" s="107">
        <v>0</v>
      </c>
      <c r="F55" s="107">
        <f>F56+F57+F58</f>
        <v>0</v>
      </c>
      <c r="G55" s="107">
        <v>0</v>
      </c>
      <c r="H55" s="107">
        <v>0</v>
      </c>
      <c r="I55" s="101" t="s">
        <v>21</v>
      </c>
      <c r="J55" s="109">
        <f t="shared" si="5"/>
        <v>0</v>
      </c>
      <c r="W55">
        <f t="shared" si="1"/>
        <v>0</v>
      </c>
      <c r="AB55" s="83"/>
      <c r="AC55" s="83"/>
      <c r="AD55" s="83"/>
      <c r="AE55" s="83"/>
      <c r="AF55" s="83"/>
      <c r="AG55" s="83"/>
      <c r="AH55" s="83"/>
      <c r="AI55" s="83"/>
      <c r="AL55">
        <f t="shared" si="2"/>
        <v>0</v>
      </c>
    </row>
    <row r="56" spans="1:38" ht="12.75">
      <c r="A56" s="21" t="s">
        <v>61</v>
      </c>
      <c r="B56" s="5">
        <v>3000</v>
      </c>
      <c r="C56" s="5">
        <v>360</v>
      </c>
      <c r="D56" s="107">
        <v>0</v>
      </c>
      <c r="E56" s="107">
        <v>0</v>
      </c>
      <c r="F56" s="107">
        <v>0</v>
      </c>
      <c r="G56" s="107">
        <f t="shared" si="4"/>
        <v>0</v>
      </c>
      <c r="H56" s="107">
        <v>0</v>
      </c>
      <c r="I56" s="101" t="s">
        <v>21</v>
      </c>
      <c r="J56" s="109">
        <f t="shared" si="5"/>
        <v>0</v>
      </c>
      <c r="W56">
        <f t="shared" si="1"/>
        <v>0</v>
      </c>
      <c r="AB56" s="83"/>
      <c r="AC56" s="83"/>
      <c r="AD56" s="83"/>
      <c r="AE56" s="83"/>
      <c r="AF56" s="83"/>
      <c r="AG56" s="83"/>
      <c r="AH56" s="83"/>
      <c r="AI56" s="83"/>
      <c r="AL56">
        <f t="shared" si="2"/>
        <v>0</v>
      </c>
    </row>
    <row r="57" spans="1:38" ht="12.75">
      <c r="A57" s="19" t="s">
        <v>62</v>
      </c>
      <c r="B57" s="5">
        <v>3100</v>
      </c>
      <c r="C57" s="5">
        <v>370</v>
      </c>
      <c r="D57" s="107">
        <v>0</v>
      </c>
      <c r="E57" s="107">
        <v>0</v>
      </c>
      <c r="F57" s="107">
        <v>0</v>
      </c>
      <c r="G57" s="107">
        <f t="shared" si="4"/>
        <v>0</v>
      </c>
      <c r="H57" s="107">
        <v>0</v>
      </c>
      <c r="I57" s="101" t="s">
        <v>21</v>
      </c>
      <c r="J57" s="109">
        <f t="shared" si="5"/>
        <v>0</v>
      </c>
      <c r="W57">
        <f t="shared" si="1"/>
        <v>0</v>
      </c>
      <c r="AB57" s="83"/>
      <c r="AC57" s="83"/>
      <c r="AD57" s="83"/>
      <c r="AE57" s="83"/>
      <c r="AF57" s="83"/>
      <c r="AG57" s="83"/>
      <c r="AH57" s="83"/>
      <c r="AI57" s="83"/>
      <c r="AL57">
        <f t="shared" si="2"/>
        <v>0</v>
      </c>
    </row>
    <row r="58" spans="1:38" ht="12.75">
      <c r="A58" s="230" t="s">
        <v>63</v>
      </c>
      <c r="B58" s="220">
        <v>3110</v>
      </c>
      <c r="C58" s="220">
        <v>380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1" t="s">
        <v>21</v>
      </c>
      <c r="J58" s="109">
        <f t="shared" si="5"/>
        <v>0</v>
      </c>
      <c r="W58">
        <f t="shared" si="1"/>
        <v>0</v>
      </c>
      <c r="AB58" s="83"/>
      <c r="AC58" s="83"/>
      <c r="AD58" s="83"/>
      <c r="AE58" s="83"/>
      <c r="AF58" s="83"/>
      <c r="AG58" s="83"/>
      <c r="AH58" s="83"/>
      <c r="AI58" s="83"/>
      <c r="AL58">
        <f t="shared" si="2"/>
        <v>0</v>
      </c>
    </row>
    <row r="59" spans="1:38" ht="12.75">
      <c r="A59" s="230" t="s">
        <v>64</v>
      </c>
      <c r="B59" s="229">
        <v>3120</v>
      </c>
      <c r="C59" s="220">
        <v>390</v>
      </c>
      <c r="D59" s="107">
        <v>0</v>
      </c>
      <c r="E59" s="107">
        <v>0</v>
      </c>
      <c r="F59" s="107">
        <v>0</v>
      </c>
      <c r="G59" s="107">
        <f t="shared" si="4"/>
        <v>0</v>
      </c>
      <c r="H59" s="107">
        <v>0</v>
      </c>
      <c r="I59" s="101" t="s">
        <v>21</v>
      </c>
      <c r="J59" s="109">
        <f t="shared" si="5"/>
        <v>0</v>
      </c>
      <c r="W59">
        <f t="shared" si="1"/>
        <v>0</v>
      </c>
      <c r="AB59" s="83"/>
      <c r="AC59" s="83"/>
      <c r="AD59" s="83"/>
      <c r="AE59" s="83"/>
      <c r="AF59" s="83"/>
      <c r="AG59" s="83"/>
      <c r="AH59" s="83"/>
      <c r="AI59" s="83"/>
      <c r="AL59">
        <f t="shared" si="2"/>
        <v>0</v>
      </c>
    </row>
    <row r="60" spans="1:38" ht="12.75">
      <c r="A60" s="11" t="s">
        <v>218</v>
      </c>
      <c r="B60" s="4">
        <v>3121</v>
      </c>
      <c r="C60" s="4">
        <v>400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1" t="s">
        <v>21</v>
      </c>
      <c r="J60" s="109">
        <f t="shared" si="5"/>
        <v>0</v>
      </c>
      <c r="W60">
        <f t="shared" si="1"/>
        <v>0</v>
      </c>
      <c r="AB60" s="83"/>
      <c r="AC60" s="83"/>
      <c r="AD60" s="83"/>
      <c r="AE60" s="83"/>
      <c r="AF60" s="83"/>
      <c r="AG60" s="83"/>
      <c r="AH60" s="83"/>
      <c r="AI60" s="83"/>
      <c r="AL60">
        <f t="shared" si="2"/>
        <v>0</v>
      </c>
    </row>
    <row r="61" spans="1:38" ht="12.75">
      <c r="A61" s="11" t="s">
        <v>219</v>
      </c>
      <c r="B61" s="4">
        <v>3122</v>
      </c>
      <c r="C61" s="4">
        <v>410</v>
      </c>
      <c r="D61" s="107">
        <f>D62+D63</f>
        <v>0</v>
      </c>
      <c r="E61" s="107">
        <f>E62+E63</f>
        <v>0</v>
      </c>
      <c r="F61" s="107">
        <f>F62+F63</f>
        <v>0</v>
      </c>
      <c r="G61" s="107">
        <f>G62+G63</f>
        <v>0</v>
      </c>
      <c r="H61" s="107">
        <f>H62+H63</f>
        <v>0</v>
      </c>
      <c r="I61" s="101" t="s">
        <v>21</v>
      </c>
      <c r="J61" s="109">
        <f t="shared" si="5"/>
        <v>0</v>
      </c>
      <c r="W61">
        <f t="shared" si="1"/>
        <v>0</v>
      </c>
      <c r="AB61" s="83"/>
      <c r="AC61" s="83"/>
      <c r="AD61" s="83"/>
      <c r="AE61" s="83"/>
      <c r="AF61" s="83"/>
      <c r="AG61" s="83"/>
      <c r="AH61" s="83"/>
      <c r="AI61" s="83"/>
      <c r="AL61">
        <f t="shared" si="2"/>
        <v>0</v>
      </c>
    </row>
    <row r="62" spans="1:38" ht="12.75">
      <c r="A62" s="231" t="s">
        <v>68</v>
      </c>
      <c r="B62" s="221">
        <v>3130</v>
      </c>
      <c r="C62" s="221">
        <v>420</v>
      </c>
      <c r="D62" s="107">
        <v>0</v>
      </c>
      <c r="E62" s="107">
        <v>0</v>
      </c>
      <c r="F62" s="107">
        <v>0</v>
      </c>
      <c r="G62" s="107">
        <f t="shared" si="4"/>
        <v>0</v>
      </c>
      <c r="H62" s="107">
        <v>0</v>
      </c>
      <c r="I62" s="101" t="s">
        <v>21</v>
      </c>
      <c r="J62" s="109">
        <f t="shared" si="5"/>
        <v>0</v>
      </c>
      <c r="W62">
        <f t="shared" si="1"/>
        <v>0</v>
      </c>
      <c r="AB62" s="83"/>
      <c r="AC62" s="83"/>
      <c r="AD62" s="83"/>
      <c r="AE62" s="83"/>
      <c r="AF62" s="83"/>
      <c r="AG62" s="83"/>
      <c r="AH62" s="83"/>
      <c r="AI62" s="83"/>
      <c r="AL62">
        <f t="shared" si="2"/>
        <v>0</v>
      </c>
    </row>
    <row r="63" spans="1:38" ht="12.75">
      <c r="A63" s="11" t="s">
        <v>220</v>
      </c>
      <c r="B63" s="4">
        <v>3131</v>
      </c>
      <c r="C63" s="4">
        <v>430</v>
      </c>
      <c r="D63" s="107">
        <f>D64+D65+D66</f>
        <v>0</v>
      </c>
      <c r="E63" s="107">
        <f>E64+E65+E66</f>
        <v>0</v>
      </c>
      <c r="F63" s="107">
        <f>F64+F65+F66</f>
        <v>0</v>
      </c>
      <c r="G63" s="107">
        <f>G64+G65+G66</f>
        <v>0</v>
      </c>
      <c r="H63" s="107">
        <f>H64+H65+H66</f>
        <v>0</v>
      </c>
      <c r="I63" s="101" t="s">
        <v>21</v>
      </c>
      <c r="J63" s="109">
        <f t="shared" si="5"/>
        <v>0</v>
      </c>
      <c r="W63">
        <f t="shared" si="1"/>
        <v>0</v>
      </c>
      <c r="AB63" s="83"/>
      <c r="AC63" s="83"/>
      <c r="AD63" s="83"/>
      <c r="AE63" s="83"/>
      <c r="AF63" s="83"/>
      <c r="AG63" s="83"/>
      <c r="AH63" s="83"/>
      <c r="AI63" s="83"/>
      <c r="AL63">
        <f t="shared" si="2"/>
        <v>0</v>
      </c>
    </row>
    <row r="64" spans="1:38" ht="12.75">
      <c r="A64" s="11" t="s">
        <v>71</v>
      </c>
      <c r="B64" s="4">
        <v>3132</v>
      </c>
      <c r="C64" s="4">
        <v>440</v>
      </c>
      <c r="D64" s="107">
        <v>0</v>
      </c>
      <c r="E64" s="107">
        <v>0</v>
      </c>
      <c r="F64" s="107">
        <v>0</v>
      </c>
      <c r="G64" s="107">
        <f t="shared" si="4"/>
        <v>0</v>
      </c>
      <c r="H64" s="107">
        <v>0</v>
      </c>
      <c r="I64" s="101" t="s">
        <v>21</v>
      </c>
      <c r="J64" s="109">
        <f t="shared" si="5"/>
        <v>0</v>
      </c>
      <c r="W64">
        <f t="shared" si="1"/>
        <v>0</v>
      </c>
      <c r="AB64" s="83"/>
      <c r="AC64" s="83"/>
      <c r="AD64" s="83"/>
      <c r="AE64" s="83"/>
      <c r="AF64" s="83"/>
      <c r="AG64" s="83"/>
      <c r="AH64" s="83"/>
      <c r="AI64" s="83"/>
      <c r="AL64">
        <f t="shared" si="2"/>
        <v>0</v>
      </c>
    </row>
    <row r="65" spans="1:38" ht="12.75">
      <c r="A65" s="230" t="s">
        <v>72</v>
      </c>
      <c r="B65" s="220">
        <v>3140</v>
      </c>
      <c r="C65" s="220">
        <v>450</v>
      </c>
      <c r="D65" s="108">
        <v>0</v>
      </c>
      <c r="E65" s="108">
        <v>0</v>
      </c>
      <c r="F65" s="108">
        <v>0</v>
      </c>
      <c r="G65" s="107">
        <f t="shared" si="4"/>
        <v>0</v>
      </c>
      <c r="H65" s="108">
        <v>0</v>
      </c>
      <c r="I65" s="101" t="s">
        <v>21</v>
      </c>
      <c r="J65" s="110">
        <f t="shared" si="5"/>
        <v>0</v>
      </c>
      <c r="W65">
        <f t="shared" si="1"/>
        <v>0</v>
      </c>
      <c r="AB65" s="83"/>
      <c r="AC65" s="83"/>
      <c r="AD65" s="83"/>
      <c r="AE65" s="83"/>
      <c r="AF65" s="83"/>
      <c r="AG65" s="83"/>
      <c r="AH65" s="83"/>
      <c r="AI65" s="83"/>
      <c r="AL65">
        <f t="shared" si="2"/>
        <v>0</v>
      </c>
    </row>
    <row r="66" spans="1:38" ht="12.75">
      <c r="A66" s="11" t="s">
        <v>221</v>
      </c>
      <c r="B66" s="4">
        <v>3141</v>
      </c>
      <c r="C66" s="4">
        <v>460</v>
      </c>
      <c r="D66" s="107">
        <v>0</v>
      </c>
      <c r="E66" s="107">
        <v>0</v>
      </c>
      <c r="F66" s="107">
        <v>0</v>
      </c>
      <c r="G66" s="107">
        <f t="shared" si="4"/>
        <v>0</v>
      </c>
      <c r="H66" s="107">
        <v>0</v>
      </c>
      <c r="I66" s="103" t="s">
        <v>21</v>
      </c>
      <c r="J66" s="109">
        <f t="shared" si="5"/>
        <v>0</v>
      </c>
      <c r="W66">
        <f t="shared" si="1"/>
        <v>0</v>
      </c>
      <c r="AB66" s="83"/>
      <c r="AC66" s="83"/>
      <c r="AD66" s="83"/>
      <c r="AE66" s="83"/>
      <c r="AF66" s="83"/>
      <c r="AG66" s="83"/>
      <c r="AH66" s="83"/>
      <c r="AI66" s="83"/>
      <c r="AL66">
        <f t="shared" si="2"/>
        <v>0</v>
      </c>
    </row>
    <row r="67" spans="1:35" ht="12.75">
      <c r="A67" s="11" t="s">
        <v>222</v>
      </c>
      <c r="B67" s="4">
        <v>3142</v>
      </c>
      <c r="C67" s="4">
        <v>470</v>
      </c>
      <c r="D67" s="107">
        <f>D68+D69+D70</f>
        <v>0</v>
      </c>
      <c r="E67" s="107">
        <f>E68+E69+E70</f>
        <v>0</v>
      </c>
      <c r="F67" s="107">
        <f>F68+F69+F70</f>
        <v>0</v>
      </c>
      <c r="G67" s="107">
        <f>G68+G69+G70</f>
        <v>0</v>
      </c>
      <c r="H67" s="107">
        <f>H68+H69+H70</f>
        <v>0</v>
      </c>
      <c r="I67" s="101" t="s">
        <v>21</v>
      </c>
      <c r="J67" s="109">
        <f>F67+G67-H67</f>
        <v>0</v>
      </c>
      <c r="AB67" s="83"/>
      <c r="AC67" s="83"/>
      <c r="AD67" s="83"/>
      <c r="AE67" s="83"/>
      <c r="AF67" s="83"/>
      <c r="AG67" s="83"/>
      <c r="AH67" s="83"/>
      <c r="AI67" s="83"/>
    </row>
    <row r="68" spans="1:35" ht="12.75">
      <c r="A68" s="11" t="s">
        <v>76</v>
      </c>
      <c r="B68" s="4">
        <v>3143</v>
      </c>
      <c r="C68" s="4">
        <v>480</v>
      </c>
      <c r="D68" s="107">
        <v>0</v>
      </c>
      <c r="E68" s="107">
        <v>0</v>
      </c>
      <c r="F68" s="107">
        <v>0</v>
      </c>
      <c r="G68" s="107">
        <f>SUM(K68:S68)</f>
        <v>0</v>
      </c>
      <c r="H68" s="107">
        <v>0</v>
      </c>
      <c r="I68" s="101" t="s">
        <v>21</v>
      </c>
      <c r="J68" s="109">
        <f>F68+G68-H68</f>
        <v>0</v>
      </c>
      <c r="AB68" s="83"/>
      <c r="AC68" s="83"/>
      <c r="AD68" s="83"/>
      <c r="AE68" s="83"/>
      <c r="AF68" s="83"/>
      <c r="AG68" s="83"/>
      <c r="AH68" s="83"/>
      <c r="AI68" s="83"/>
    </row>
    <row r="69" spans="1:35" ht="12.75">
      <c r="A69" s="227" t="s">
        <v>169</v>
      </c>
      <c r="B69" s="194">
        <v>3150</v>
      </c>
      <c r="C69" s="194">
        <v>490</v>
      </c>
      <c r="D69" s="108">
        <v>0</v>
      </c>
      <c r="E69" s="108">
        <v>0</v>
      </c>
      <c r="F69" s="108">
        <v>0</v>
      </c>
      <c r="G69" s="107">
        <f>SUM(K69:S69)</f>
        <v>0</v>
      </c>
      <c r="H69" s="108">
        <v>0</v>
      </c>
      <c r="I69" s="101" t="s">
        <v>21</v>
      </c>
      <c r="J69" s="110">
        <f>F69+G69-H69</f>
        <v>0</v>
      </c>
      <c r="AB69" s="83"/>
      <c r="AC69" s="83"/>
      <c r="AD69" s="83"/>
      <c r="AE69" s="83"/>
      <c r="AF69" s="83"/>
      <c r="AG69" s="83"/>
      <c r="AH69" s="83"/>
      <c r="AI69" s="83"/>
    </row>
    <row r="70" spans="1:35" ht="12.75">
      <c r="A70" s="222" t="s">
        <v>223</v>
      </c>
      <c r="B70" s="223">
        <v>3160</v>
      </c>
      <c r="C70" s="223">
        <v>500</v>
      </c>
      <c r="D70" s="107">
        <v>0</v>
      </c>
      <c r="E70" s="107">
        <v>0</v>
      </c>
      <c r="F70" s="107">
        <v>0</v>
      </c>
      <c r="G70" s="107">
        <f>SUM(K70:S70)</f>
        <v>0</v>
      </c>
      <c r="H70" s="107">
        <v>0</v>
      </c>
      <c r="I70" s="103" t="s">
        <v>21</v>
      </c>
      <c r="J70" s="109">
        <f>F70+G70-H70</f>
        <v>0</v>
      </c>
      <c r="AB70" s="83"/>
      <c r="AC70" s="83"/>
      <c r="AD70" s="83"/>
      <c r="AE70" s="83"/>
      <c r="AF70" s="83"/>
      <c r="AG70" s="83"/>
      <c r="AH70" s="83"/>
      <c r="AI70" s="83"/>
    </row>
    <row r="71" spans="1:35" ht="12.75">
      <c r="A71" s="8" t="s">
        <v>79</v>
      </c>
      <c r="B71" s="23">
        <v>3200</v>
      </c>
      <c r="C71" s="23">
        <v>510</v>
      </c>
      <c r="D71" s="47"/>
      <c r="E71" s="47"/>
      <c r="F71" s="47"/>
      <c r="G71" s="47"/>
      <c r="H71" s="47"/>
      <c r="I71" s="47"/>
      <c r="J71" s="47"/>
      <c r="AB71" s="83"/>
      <c r="AC71" s="83"/>
      <c r="AD71" s="83"/>
      <c r="AE71" s="83"/>
      <c r="AF71" s="83"/>
      <c r="AG71" s="83"/>
      <c r="AH71" s="83"/>
      <c r="AI71" s="83"/>
    </row>
    <row r="72" spans="1:38" ht="12.75">
      <c r="A72" s="37">
        <v>1</v>
      </c>
      <c r="B72" s="23">
        <v>2</v>
      </c>
      <c r="C72" s="23">
        <v>3</v>
      </c>
      <c r="D72" s="40">
        <v>4</v>
      </c>
      <c r="E72" s="40">
        <v>5</v>
      </c>
      <c r="F72" s="40">
        <v>6</v>
      </c>
      <c r="G72" s="40">
        <v>7</v>
      </c>
      <c r="H72" s="38">
        <v>8</v>
      </c>
      <c r="I72" s="38">
        <v>9</v>
      </c>
      <c r="J72" s="40">
        <v>10</v>
      </c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X72" s="41"/>
      <c r="Y72" s="41"/>
      <c r="Z72" s="41"/>
      <c r="AA72" s="41"/>
      <c r="AB72" s="84"/>
      <c r="AC72" s="84"/>
      <c r="AD72" s="84"/>
      <c r="AE72" s="84"/>
      <c r="AF72" s="84"/>
      <c r="AG72" s="84"/>
      <c r="AH72" s="84"/>
      <c r="AI72" s="84"/>
      <c r="AJ72" s="41"/>
      <c r="AK72" s="41"/>
      <c r="AL72">
        <f t="shared" si="2"/>
        <v>0</v>
      </c>
    </row>
    <row r="73" spans="1:38" ht="12.75">
      <c r="A73" s="24" t="s">
        <v>139</v>
      </c>
      <c r="B73" s="221">
        <v>3210</v>
      </c>
      <c r="C73" s="221">
        <v>520</v>
      </c>
      <c r="D73" s="111">
        <f>D74+D75+D76</f>
        <v>0</v>
      </c>
      <c r="E73" s="111">
        <f>E74+E75+E76</f>
        <v>0</v>
      </c>
      <c r="F73" s="111">
        <f>F74+F75+F76</f>
        <v>0</v>
      </c>
      <c r="G73" s="111">
        <f>G74+G75+G76</f>
        <v>0</v>
      </c>
      <c r="H73" s="111">
        <f>H74+H75+H76</f>
        <v>0</v>
      </c>
      <c r="I73" s="101" t="s">
        <v>21</v>
      </c>
      <c r="J73" s="112">
        <f>F73+G73-H73</f>
        <v>0</v>
      </c>
      <c r="W73">
        <f t="shared" si="1"/>
        <v>0</v>
      </c>
      <c r="AB73" s="83"/>
      <c r="AC73" s="83"/>
      <c r="AD73" s="83"/>
      <c r="AE73" s="83"/>
      <c r="AF73" s="83"/>
      <c r="AG73" s="83"/>
      <c r="AH73" s="83"/>
      <c r="AI73" s="83"/>
      <c r="AL73">
        <f t="shared" si="2"/>
        <v>0</v>
      </c>
    </row>
    <row r="74" spans="1:38" ht="12.75">
      <c r="A74" s="24" t="s">
        <v>81</v>
      </c>
      <c r="B74" s="4">
        <v>3220</v>
      </c>
      <c r="C74" s="4">
        <v>530</v>
      </c>
      <c r="D74" s="107">
        <v>0</v>
      </c>
      <c r="E74" s="107">
        <v>0</v>
      </c>
      <c r="F74" s="107">
        <v>0</v>
      </c>
      <c r="G74" s="107">
        <f aca="true" t="shared" si="6" ref="G74:G84">SUM(K74:S74)</f>
        <v>0</v>
      </c>
      <c r="H74" s="107">
        <v>0</v>
      </c>
      <c r="I74" s="101" t="s">
        <v>21</v>
      </c>
      <c r="J74" s="112">
        <f aca="true" t="shared" si="7" ref="J74:J84">F74+G74-H74</f>
        <v>0</v>
      </c>
      <c r="W74">
        <f t="shared" si="1"/>
        <v>0</v>
      </c>
      <c r="AB74" s="83"/>
      <c r="AC74" s="83"/>
      <c r="AD74" s="83"/>
      <c r="AE74" s="83"/>
      <c r="AF74" s="83"/>
      <c r="AG74" s="83"/>
      <c r="AH74" s="83"/>
      <c r="AI74" s="83"/>
      <c r="AL74">
        <f t="shared" si="2"/>
        <v>0</v>
      </c>
    </row>
    <row r="75" spans="1:38" ht="12.75">
      <c r="A75" s="24" t="s">
        <v>224</v>
      </c>
      <c r="B75" s="4">
        <v>3230</v>
      </c>
      <c r="C75" s="4">
        <v>540</v>
      </c>
      <c r="D75" s="107">
        <v>0</v>
      </c>
      <c r="E75" s="107">
        <v>0</v>
      </c>
      <c r="F75" s="107">
        <v>0</v>
      </c>
      <c r="G75" s="107">
        <f t="shared" si="6"/>
        <v>0</v>
      </c>
      <c r="H75" s="107">
        <v>0</v>
      </c>
      <c r="I75" s="101" t="s">
        <v>21</v>
      </c>
      <c r="J75" s="112">
        <f t="shared" si="7"/>
        <v>0</v>
      </c>
      <c r="W75">
        <f t="shared" si="1"/>
        <v>0</v>
      </c>
      <c r="AB75" s="83"/>
      <c r="AC75" s="83"/>
      <c r="AD75" s="83"/>
      <c r="AE75" s="83"/>
      <c r="AF75" s="83"/>
      <c r="AG75" s="83"/>
      <c r="AH75" s="83"/>
      <c r="AI75" s="83"/>
      <c r="AL75">
        <f t="shared" si="2"/>
        <v>0</v>
      </c>
    </row>
    <row r="76" spans="1:38" ht="12.75">
      <c r="A76" s="24" t="s">
        <v>82</v>
      </c>
      <c r="B76" s="4">
        <v>3240</v>
      </c>
      <c r="C76" s="4">
        <v>550</v>
      </c>
      <c r="D76" s="107">
        <v>0</v>
      </c>
      <c r="E76" s="107">
        <v>0</v>
      </c>
      <c r="F76" s="107">
        <v>0</v>
      </c>
      <c r="G76" s="107">
        <f t="shared" si="6"/>
        <v>0</v>
      </c>
      <c r="H76" s="107">
        <v>0</v>
      </c>
      <c r="I76" s="101" t="s">
        <v>21</v>
      </c>
      <c r="J76" s="112">
        <f t="shared" si="7"/>
        <v>0</v>
      </c>
      <c r="W76">
        <f t="shared" si="1"/>
        <v>0</v>
      </c>
      <c r="AB76" s="83"/>
      <c r="AC76" s="83"/>
      <c r="AD76" s="83"/>
      <c r="AE76" s="83"/>
      <c r="AF76" s="83"/>
      <c r="AG76" s="83"/>
      <c r="AH76" s="83"/>
      <c r="AI76" s="83"/>
      <c r="AL76">
        <f t="shared" si="2"/>
        <v>0</v>
      </c>
    </row>
    <row r="77" spans="1:38" ht="12.75">
      <c r="A77" s="51" t="s">
        <v>140</v>
      </c>
      <c r="B77" s="51">
        <v>4100</v>
      </c>
      <c r="C77" s="51">
        <v>560</v>
      </c>
      <c r="D77" s="107">
        <v>0</v>
      </c>
      <c r="E77" s="107">
        <v>0</v>
      </c>
      <c r="F77" s="107">
        <v>0</v>
      </c>
      <c r="G77" s="107">
        <f t="shared" si="6"/>
        <v>0</v>
      </c>
      <c r="H77" s="107">
        <v>0</v>
      </c>
      <c r="I77" s="101" t="s">
        <v>21</v>
      </c>
      <c r="J77" s="112">
        <f t="shared" si="7"/>
        <v>0</v>
      </c>
      <c r="W77">
        <f t="shared" si="1"/>
        <v>0</v>
      </c>
      <c r="AB77" s="83"/>
      <c r="AC77" s="83"/>
      <c r="AD77" s="83"/>
      <c r="AE77" s="83"/>
      <c r="AF77" s="83"/>
      <c r="AG77" s="83"/>
      <c r="AH77" s="83"/>
      <c r="AI77" s="83"/>
      <c r="AL77">
        <f t="shared" si="2"/>
        <v>0</v>
      </c>
    </row>
    <row r="78" spans="1:38" ht="12.75">
      <c r="A78" s="227" t="s">
        <v>86</v>
      </c>
      <c r="B78" s="194">
        <v>4110</v>
      </c>
      <c r="C78" s="194">
        <v>570</v>
      </c>
      <c r="D78" s="107">
        <v>0</v>
      </c>
      <c r="E78" s="107">
        <v>0</v>
      </c>
      <c r="F78" s="107">
        <v>0</v>
      </c>
      <c r="G78" s="107">
        <f t="shared" si="6"/>
        <v>0</v>
      </c>
      <c r="H78" s="107">
        <v>0</v>
      </c>
      <c r="I78" s="101" t="s">
        <v>21</v>
      </c>
      <c r="J78" s="112">
        <f t="shared" si="7"/>
        <v>0</v>
      </c>
      <c r="W78">
        <f t="shared" si="1"/>
        <v>0</v>
      </c>
      <c r="AB78" s="83"/>
      <c r="AC78" s="83"/>
      <c r="AD78" s="83"/>
      <c r="AE78" s="83"/>
      <c r="AF78" s="83"/>
      <c r="AG78" s="83"/>
      <c r="AH78" s="83"/>
      <c r="AI78" s="83"/>
      <c r="AL78">
        <f t="shared" si="2"/>
        <v>0</v>
      </c>
    </row>
    <row r="79" spans="1:38" ht="12.75">
      <c r="A79" s="54" t="s">
        <v>87</v>
      </c>
      <c r="B79" s="55">
        <v>4111</v>
      </c>
      <c r="C79" s="55">
        <v>580</v>
      </c>
      <c r="D79" s="104">
        <v>0</v>
      </c>
      <c r="E79" s="104">
        <v>0</v>
      </c>
      <c r="F79" s="104">
        <v>0</v>
      </c>
      <c r="G79" s="107">
        <f t="shared" si="6"/>
        <v>0</v>
      </c>
      <c r="H79" s="104">
        <v>0</v>
      </c>
      <c r="I79" s="101" t="s">
        <v>21</v>
      </c>
      <c r="J79" s="112">
        <f t="shared" si="7"/>
        <v>0</v>
      </c>
      <c r="W79">
        <f t="shared" si="1"/>
        <v>0</v>
      </c>
      <c r="AB79" s="83"/>
      <c r="AC79" s="83"/>
      <c r="AD79" s="83"/>
      <c r="AE79" s="83"/>
      <c r="AF79" s="83"/>
      <c r="AG79" s="83"/>
      <c r="AH79" s="83"/>
      <c r="AI79" s="83"/>
      <c r="AL79">
        <f t="shared" si="2"/>
        <v>0</v>
      </c>
    </row>
    <row r="80" spans="1:38" ht="12.75">
      <c r="A80" s="11" t="s">
        <v>88</v>
      </c>
      <c r="B80" s="4">
        <v>4112</v>
      </c>
      <c r="C80" s="4">
        <v>590</v>
      </c>
      <c r="D80" s="107">
        <v>0</v>
      </c>
      <c r="E80" s="107">
        <v>0</v>
      </c>
      <c r="F80" s="107">
        <v>0</v>
      </c>
      <c r="G80" s="107">
        <f t="shared" si="6"/>
        <v>0</v>
      </c>
      <c r="H80" s="107">
        <v>0</v>
      </c>
      <c r="I80" s="101" t="s">
        <v>21</v>
      </c>
      <c r="J80" s="112">
        <f t="shared" si="7"/>
        <v>0</v>
      </c>
      <c r="W80">
        <f t="shared" si="1"/>
        <v>0</v>
      </c>
      <c r="AB80" s="83"/>
      <c r="AC80" s="83"/>
      <c r="AD80" s="83"/>
      <c r="AE80" s="83"/>
      <c r="AF80" s="83"/>
      <c r="AG80" s="83"/>
      <c r="AH80" s="83"/>
      <c r="AI80" s="83"/>
      <c r="AL80">
        <f t="shared" si="2"/>
        <v>0</v>
      </c>
    </row>
    <row r="81" spans="1:38" ht="12.75">
      <c r="A81" s="11" t="s">
        <v>89</v>
      </c>
      <c r="B81" s="4">
        <v>4113</v>
      </c>
      <c r="C81" s="4">
        <v>600</v>
      </c>
      <c r="D81" s="107">
        <v>0</v>
      </c>
      <c r="E81" s="107">
        <v>0</v>
      </c>
      <c r="F81" s="107">
        <v>0</v>
      </c>
      <c r="G81" s="107">
        <f t="shared" si="6"/>
        <v>0</v>
      </c>
      <c r="H81" s="107">
        <v>0</v>
      </c>
      <c r="I81" s="101" t="s">
        <v>21</v>
      </c>
      <c r="J81" s="112">
        <f t="shared" si="7"/>
        <v>0</v>
      </c>
      <c r="W81">
        <f t="shared" si="1"/>
        <v>0</v>
      </c>
      <c r="AB81" s="83"/>
      <c r="AC81" s="83"/>
      <c r="AD81" s="83"/>
      <c r="AE81" s="83"/>
      <c r="AF81" s="83"/>
      <c r="AG81" s="83"/>
      <c r="AH81" s="83"/>
      <c r="AI81" s="83"/>
      <c r="AL81">
        <f t="shared" si="2"/>
        <v>0</v>
      </c>
    </row>
    <row r="82" spans="1:38" ht="12.75">
      <c r="A82" s="219" t="s">
        <v>138</v>
      </c>
      <c r="B82" s="219">
        <v>4200</v>
      </c>
      <c r="C82" s="219">
        <v>610</v>
      </c>
      <c r="D82" s="107">
        <v>0</v>
      </c>
      <c r="E82" s="107">
        <v>0</v>
      </c>
      <c r="F82" s="107">
        <v>0</v>
      </c>
      <c r="G82" s="107">
        <f t="shared" si="6"/>
        <v>0</v>
      </c>
      <c r="H82" s="107">
        <v>0</v>
      </c>
      <c r="I82" s="101" t="s">
        <v>21</v>
      </c>
      <c r="J82" s="112">
        <f t="shared" si="7"/>
        <v>0</v>
      </c>
      <c r="W82">
        <f t="shared" si="1"/>
        <v>0</v>
      </c>
      <c r="AB82" s="83"/>
      <c r="AC82" s="83"/>
      <c r="AD82" s="83"/>
      <c r="AE82" s="83"/>
      <c r="AF82" s="83"/>
      <c r="AG82" s="83"/>
      <c r="AH82" s="83"/>
      <c r="AI82" s="83"/>
      <c r="AL82">
        <f t="shared" si="2"/>
        <v>0</v>
      </c>
    </row>
    <row r="83" spans="1:38" ht="12.75">
      <c r="A83" s="9" t="s">
        <v>90</v>
      </c>
      <c r="B83" s="4">
        <v>4210</v>
      </c>
      <c r="C83" s="4">
        <v>620</v>
      </c>
      <c r="D83" s="107">
        <v>0</v>
      </c>
      <c r="E83" s="107">
        <v>0</v>
      </c>
      <c r="F83" s="107">
        <v>0</v>
      </c>
      <c r="G83" s="107">
        <f t="shared" si="6"/>
        <v>0</v>
      </c>
      <c r="H83" s="107">
        <v>0</v>
      </c>
      <c r="I83" s="101" t="s">
        <v>21</v>
      </c>
      <c r="J83" s="112">
        <f t="shared" si="7"/>
        <v>0</v>
      </c>
      <c r="W83">
        <f aca="true" t="shared" si="8" ref="W83:W90">SUM(K83:V83)</f>
        <v>0</v>
      </c>
      <c r="AB83" s="83"/>
      <c r="AC83" s="83"/>
      <c r="AD83" s="83"/>
      <c r="AE83" s="83"/>
      <c r="AF83" s="83"/>
      <c r="AG83" s="83"/>
      <c r="AH83" s="83"/>
      <c r="AI83" s="83"/>
      <c r="AL83">
        <f aca="true" t="shared" si="9" ref="AL83:AL89">SUM(Z83:AK83)</f>
        <v>0</v>
      </c>
    </row>
    <row r="84" spans="1:38" ht="12.75">
      <c r="A84" s="227" t="s">
        <v>91</v>
      </c>
      <c r="B84" s="194">
        <v>5000</v>
      </c>
      <c r="C84" s="194">
        <v>630</v>
      </c>
      <c r="D84" s="107">
        <v>0</v>
      </c>
      <c r="E84" s="107">
        <v>0</v>
      </c>
      <c r="F84" s="107">
        <v>0</v>
      </c>
      <c r="G84" s="107">
        <f t="shared" si="6"/>
        <v>0</v>
      </c>
      <c r="H84" s="107">
        <v>0</v>
      </c>
      <c r="I84" s="101" t="s">
        <v>21</v>
      </c>
      <c r="J84" s="112">
        <f t="shared" si="7"/>
        <v>0</v>
      </c>
      <c r="W84">
        <f t="shared" si="8"/>
        <v>0</v>
      </c>
      <c r="AB84" s="83"/>
      <c r="AC84" s="83"/>
      <c r="AD84" s="83"/>
      <c r="AE84" s="83"/>
      <c r="AF84" s="83"/>
      <c r="AG84" s="83"/>
      <c r="AH84" s="83"/>
      <c r="AI84" s="83"/>
      <c r="AL84">
        <f t="shared" si="9"/>
        <v>0</v>
      </c>
    </row>
    <row r="85" spans="1:38" ht="12.75">
      <c r="A85" s="227" t="s">
        <v>85</v>
      </c>
      <c r="B85" s="194">
        <v>9000</v>
      </c>
      <c r="C85" s="194">
        <v>640</v>
      </c>
      <c r="D85" s="25" t="s">
        <v>21</v>
      </c>
      <c r="E85" s="107">
        <v>0</v>
      </c>
      <c r="F85" s="26" t="s">
        <v>21</v>
      </c>
      <c r="G85" s="25" t="s">
        <v>21</v>
      </c>
      <c r="H85" s="26" t="s">
        <v>21</v>
      </c>
      <c r="I85" s="26" t="s">
        <v>21</v>
      </c>
      <c r="J85" s="93" t="s">
        <v>21</v>
      </c>
      <c r="W85">
        <f t="shared" si="8"/>
        <v>0</v>
      </c>
      <c r="AB85" s="83"/>
      <c r="AC85" s="83"/>
      <c r="AD85" s="83"/>
      <c r="AE85" s="83"/>
      <c r="AF85" s="83"/>
      <c r="AG85" s="83"/>
      <c r="AH85" s="83"/>
      <c r="AI85" s="83"/>
      <c r="AL85">
        <f t="shared" si="9"/>
        <v>0</v>
      </c>
    </row>
    <row r="86" spans="23:38" ht="12.75">
      <c r="W86">
        <f t="shared" si="8"/>
        <v>0</v>
      </c>
      <c r="AB86" s="83"/>
      <c r="AC86" s="83"/>
      <c r="AD86" s="83"/>
      <c r="AE86" s="83"/>
      <c r="AF86" s="83"/>
      <c r="AG86" s="83"/>
      <c r="AH86" s="83"/>
      <c r="AI86" s="83"/>
      <c r="AL86">
        <f t="shared" si="9"/>
        <v>0</v>
      </c>
    </row>
    <row r="87" spans="1:38" ht="12.75">
      <c r="A87" s="122" t="s">
        <v>149</v>
      </c>
      <c r="W87">
        <f t="shared" si="8"/>
        <v>0</v>
      </c>
      <c r="AB87" s="83"/>
      <c r="AC87" s="83"/>
      <c r="AD87" s="83"/>
      <c r="AE87" s="83"/>
      <c r="AF87" s="83"/>
      <c r="AG87" s="83"/>
      <c r="AH87" s="83"/>
      <c r="AI87" s="83"/>
      <c r="AL87">
        <f t="shared" si="9"/>
        <v>0</v>
      </c>
    </row>
    <row r="88" spans="23:38" ht="12.75">
      <c r="W88">
        <f t="shared" si="8"/>
        <v>0</v>
      </c>
      <c r="AB88" s="83"/>
      <c r="AC88" s="83"/>
      <c r="AD88" s="83"/>
      <c r="AE88" s="83"/>
      <c r="AF88" s="83"/>
      <c r="AG88" s="83"/>
      <c r="AH88" s="83"/>
      <c r="AI88" s="83"/>
      <c r="AL88">
        <f t="shared" si="9"/>
        <v>0</v>
      </c>
    </row>
    <row r="89" spans="1:38" ht="12.75">
      <c r="A89" s="27" t="s">
        <v>93</v>
      </c>
      <c r="C89" t="s">
        <v>101</v>
      </c>
      <c r="G89" t="s">
        <v>126</v>
      </c>
      <c r="H89" s="271" t="s">
        <v>125</v>
      </c>
      <c r="I89" s="272"/>
      <c r="W89">
        <f t="shared" si="8"/>
        <v>0</v>
      </c>
      <c r="AB89" s="83"/>
      <c r="AC89" s="83"/>
      <c r="AD89" s="83"/>
      <c r="AE89" s="83"/>
      <c r="AF89" s="83"/>
      <c r="AG89" s="83"/>
      <c r="AH89" s="83"/>
      <c r="AI89" s="83"/>
      <c r="AL89">
        <f t="shared" si="9"/>
        <v>0</v>
      </c>
    </row>
    <row r="90" spans="4:35" ht="12.75">
      <c r="D90" s="3" t="s">
        <v>96</v>
      </c>
      <c r="H90" s="3" t="s">
        <v>97</v>
      </c>
      <c r="W90">
        <f t="shared" si="8"/>
        <v>0</v>
      </c>
      <c r="AB90" s="83"/>
      <c r="AC90" s="83"/>
      <c r="AD90" s="83"/>
      <c r="AE90" s="83"/>
      <c r="AF90" s="83"/>
      <c r="AG90" s="83"/>
      <c r="AH90" s="83"/>
      <c r="AI90" s="83"/>
    </row>
    <row r="91" spans="4:7" ht="12.75">
      <c r="D91" s="3"/>
      <c r="G91" s="3"/>
    </row>
    <row r="92" spans="4:7" ht="12.75">
      <c r="D92" s="3"/>
      <c r="G92" s="3"/>
    </row>
    <row r="93" spans="1:9" ht="12.75">
      <c r="A93" s="27" t="s">
        <v>94</v>
      </c>
      <c r="C93" t="s">
        <v>101</v>
      </c>
      <c r="G93" t="s">
        <v>102</v>
      </c>
      <c r="H93" s="80" t="s">
        <v>127</v>
      </c>
      <c r="I93" s="48"/>
    </row>
    <row r="94" spans="4:8" ht="12.75">
      <c r="D94" s="3" t="s">
        <v>96</v>
      </c>
      <c r="H94" s="3" t="s">
        <v>97</v>
      </c>
    </row>
    <row r="96" ht="12.75">
      <c r="A96" s="28" t="s">
        <v>180</v>
      </c>
    </row>
    <row r="103" spans="11:38" ht="12.75">
      <c r="K103" s="83" t="e">
        <f>K23+K25+K27+K28+K29+K30+K31+K32+K33+K37+K38+K39+K40+K42+K43+K44+K45+K46+K47+K48+K49+K50+K51+K53+K54+K55+K56+K57+K58+K59+K62+K63+K64+K65+K66+K74+K75+K76+K77+K78+K79+K80+K81+K82+#REF!+#REF!+#REF!+K83+K84+K85+K86+K87+K88+K89</f>
        <v>#REF!</v>
      </c>
      <c r="L103" s="83" t="e">
        <f>L23+L25+L27+L28+L29+L30+L31+L32+L33+L37+L38+L39+L40+L42+L43+L44+L45+L46+L47+L48+L49+L50+L51+L53+L54+L55+L56+L57+L58+L59+L62+L63+L64+L65+L66+L74+L75+L76+L77+L78+L79+L80+L81+L82+#REF!+#REF!+#REF!+L83+L84+L85+L86+L87+L88+L89</f>
        <v>#REF!</v>
      </c>
      <c r="M103" s="83" t="e">
        <f>M23+M25+M27+M28+M29+M30+M31+M32+M33+M37+M38+M39+M40+M42+M43+M44+M45+M46+M47+M48+M49+M50+M51+M53+M54+M55+M56+M57+M58+M59+M62+M63+M64+M65+M66+M74+M75+M76+M77+M78+M79+M80+M81+M82+#REF!+#REF!+#REF!+M83+M84+M85+M86+M87+M88+M89</f>
        <v>#REF!</v>
      </c>
      <c r="N103" s="83" t="e">
        <f>N23+N25+N27+N28+N29+N30+N31+N32+N33+N37+N38+N39+N40+N42+N43+N44+N45+N46+N47+N48+N49+N50+N51+N53+N54+N55+N56+N57+N58+N59+N62+N63+N64+N65+N66+N74+N75+N76+N77+N78+N79+N80+N81+N82+#REF!+#REF!+#REF!+N83+N84+N85+N86+N87+N88+N89</f>
        <v>#REF!</v>
      </c>
      <c r="O103" s="83" t="e">
        <f>O23+O25+O27+O28+O29+O30+O31+O32+O33+O37+O38+O39+O40+O42+O43+O44+O45+O46+O47+O48+O49+O50+O51+O53+O54+O55+O56+O57+O58+O59+O62+O63+O64+O65+O66+O74+O75+O76+O77+O78+O79+O80+O81+O82+#REF!+#REF!+#REF!+O83+O84+O85+O86+O87+O88+O89</f>
        <v>#REF!</v>
      </c>
      <c r="P103" s="83" t="e">
        <f>P23+P25+P27+P28+P29+P30+P31+P32+P33+P37+P38+P39+P40+P42+P43+P44+P45+P46+P47+P48+P49+P50+P51+P53+P54+P55+P56+P57+P58+P59+P62+P63+P64+P65+P66+P74+P75+P76+P77+P78+P79+P80+P81+P82+#REF!+#REF!+#REF!+P83+P84+P85+P86+P87+P88+P89</f>
        <v>#REF!</v>
      </c>
      <c r="Q103" s="83" t="e">
        <f>Q23+Q25+Q27+Q28+Q29+Q30+Q31+Q32+Q33+Q37+Q38+Q39+Q40+Q42+Q43+Q44+Q45+Q46+Q47+Q48+Q49+Q50+Q51+Q53+Q54+Q55+Q56+Q57+Q58+Q59+Q62+Q63+Q64+Q65+Q66+Q74+Q75+Q76+Q77+Q78+Q79+Q80+Q81+Q82+#REF!+#REF!+#REF!+Q83+Q84+Q85+Q86+Q87+Q88+Q89</f>
        <v>#REF!</v>
      </c>
      <c r="R103" s="83" t="e">
        <f>R23+R25+R27+R28+R29+R30+R31+R32+R33+R37+R38+R39+R40+R42+R43+R44+R45+R46+R47+R48+R49+R50+R51+R53+R54+R55+R56+R57+R58+R59+R62+R63+R64+R65+R66+R74+R75+R76+R77+R78+R79+R80+R81+R82+#REF!+#REF!+#REF!+R83+R84+R85+R86+R87+R88+R89</f>
        <v>#REF!</v>
      </c>
      <c r="S103" s="83" t="e">
        <f>S23+S25+S27+S28+S29+S30+S31+S32+S33+S37+S38+S39+S40+S42+S43+S44+S45+S46+S47+S48+S49+S50+S51+S53+S54+S55+S56+S57+S58+S59+S62+S63+S64+S65+S66+S74+S75+S76+S77+S78+S79+S80+S81+S82+#REF!+#REF!+#REF!+S83+S84+S85+S86+S87+S88+S89</f>
        <v>#REF!</v>
      </c>
      <c r="T103" s="83" t="e">
        <f>T23+T25+T27+T28+T29+T30+T31+T32+T33+T37+T38+T39+T40+T42+T43+T44+T45+T46+T47+T48+T49+T50+T51+T53+T54+T55+T56+T57+T58+T59+T62+T63+T64+T65+T66+T74+T75+T76+T77+T78+T79+T80+T81+T82+#REF!+#REF!+#REF!+T83+T84+T85+T86+T87+T88+T89</f>
        <v>#REF!</v>
      </c>
      <c r="U103" s="83" t="e">
        <f>U23+U25+U27+U28+U29+U30+U31+U32+U33+U37+U38+U39+U40+U42+U43+U44+U45+U46+U47+U48+U49+U50+U51+U53+U54+U55+U56+U57+U58+U59+U62+U63+U64+U65+U66+U74+U75+U76+U77+U78+U79+U80+U81+U82+#REF!+#REF!+#REF!+U83+U84+U85+U86+U87+U88+U89</f>
        <v>#REF!</v>
      </c>
      <c r="V103" s="83" t="e">
        <f>V23+V25+V27+V28+V29+V30+V31+V32+V33+V37+V38+V39+V40+V42+V43+V44+V45+V46+V47+V48+V49+V50+V51+V53+V54+V55+V56+V57+V58+V59+V62+V63+V64+V65+V66+V74+V75+V76+V77+V78+V79+V80+V81+V82+#REF!+#REF!+#REF!+V83+V84+V85+V86+V87+V88+V89</f>
        <v>#REF!</v>
      </c>
      <c r="W103" s="83" t="e">
        <f>K103+L103+M103+N103+O103+P103+Q103+R103+S103+T103+U103+V103</f>
        <v>#REF!</v>
      </c>
      <c r="Z103" s="83" t="e">
        <f>Z22+Z25+Z27+Z28+Z29+Z30+Z31+Z32+Z33+Z37+Z38+Z39+Z40+Z42+Z43+Z44+Z45+Z46+Z47+Z49+Z50+Z51+Z53+Z54+Z56+Z57+Z58+Z59+Z62+Z64+Z65+Z66+Z74+Z75+Z76+Z77+Z78+Z79+Z80+Z81+Z82+#REF!+#REF!+#REF!+Z83+Z84+#REF!+#REF!+#REF!+Z83+Z84+#REF!+Z86+Z87+Z88+Z89+Z90</f>
        <v>#REF!</v>
      </c>
      <c r="AA103" s="85" t="e">
        <f>AA22+AA25+AA27+AA28+AA29+AA30+AA31+AA32+AA33+AA37+AA38+AA39+AA40+AA42+AA43+AA44+AA45+AA46+AA47+AA49+AA50+AA51+AA53+AA54+AA56+AA57+AA58+AA59+AA62+AA64+AA65+AA66+AA74+AA75+AA76+AA77+AA78+AA79+AA80+AA81+AA82+#REF!+#REF!+#REF!+AA83+AA84+#REF!+#REF!+#REF!+AA83+AA84+#REF!+AA86+AA87+AA88+AA89+AA90</f>
        <v>#REF!</v>
      </c>
      <c r="AB103" s="85" t="e">
        <f>AB22+AB25+AB27+AB28+AB29+AB30+AB31+AB32+AB33+AB37+AB38+AB39+AB40+AB42+AB43+AB44+AB45+AB46+AB47+AB49+AB50+AB51+AB53+AB54+AB56+AB57+AB58+AB59+AB62+AB64+AB65+AB66+AB74+AB75+AB76+AB77+AB78+AB79+AB80+AB81+AB82+#REF!+#REF!+#REF!+AB83+AB84+#REF!+#REF!+#REF!+AB83+AB84+#REF!+AB86+AB87+AB88+AB89+AB90</f>
        <v>#REF!</v>
      </c>
      <c r="AC103" s="85" t="e">
        <f>AC22+AC25+AC27+AC28+AC29+AC30+AC31+AC32+AC33+AC37+AC38+AC39+AC40+AC42+AC43+AC44+AC45+AC46+AC47+AC49+AC50+AC51+AC53+AC54+AC56+AC57+AC58+AC59+AC62+AC64+AC65+AC66+AC74+AC75+AC76+AC77+AC78+AC79+AC80+AC81+AC82+#REF!+#REF!+#REF!+AC83+AC84+#REF!+#REF!+#REF!+AC83+AC84+#REF!+AC86+AC87+AC88+AC89+AC90</f>
        <v>#REF!</v>
      </c>
      <c r="AD103" s="85" t="e">
        <f>AD22+AD25+AD27+AD28+AD29+AD30+AD31+AD32+AD33+AD37+AD38+AD39+AD40+AD42+AD43+AD44+AD45+AD46+AD47+AD49+AD50+AD51+AD53+AD54+AD56+AD57+AD58+AD59+AD62+AD64+AD65+AD66+AD74+AD75+AD76+AD77+AD78+AD79+AD80+AD81+AD82+#REF!+#REF!+#REF!+AD83+AD84+#REF!+#REF!+#REF!+AD83+AD84+#REF!+AD86+AD87+AD88+AD89+AD90</f>
        <v>#REF!</v>
      </c>
      <c r="AE103" s="85" t="e">
        <f>AE22+AE25+AE27+AE28+AE29+AE30+AE31+AE32+AE33+AE37+AE38+AE39+AE40+AE42+AE43+AE44+AE45+AE46+AE47+AE49+AE50+AE51+AE53+AE54+AE56+AE57+AE58+AE59+AE62+AE64+AE65+AE66+AE74+AE75+AE76+AE77+AE78+AE79+AE80+AE81+AE82+#REF!+#REF!+#REF!+AE83+AE84+#REF!+#REF!+#REF!+AE83+AE84+#REF!+AE86+AE87+AE88+AE89+AE90</f>
        <v>#REF!</v>
      </c>
      <c r="AF103" s="85" t="e">
        <f>AF22+AF25+AF27+AF28+AF29+AF30+AF31+AF32+AF33+AF37+AF38+AF39+AF40+AF42+AF43+AF44+AF45+AF46+AF47+AF49+AF50+AF51+AF53+AF54+AF56+AF57+AF58+AF59+AF62+AF64+AF65+AF66+AF74+AF75+AF76+AF77+AF78+AF79+AF80+AF81+AF82+#REF!+#REF!+#REF!+AF83+AF84+#REF!+#REF!+#REF!+AF83+AF84+#REF!+AF86+AF87+AF88+AF89+AF90</f>
        <v>#REF!</v>
      </c>
      <c r="AG103" s="85" t="e">
        <f>AG22+AG25+AG27+AG28+AG29+AG30+AG31+AG32+AG33+AG37+AG38+AG39+AG40+AG42+AG43+AG44+AG45+AG46+AG47+AG49+AG50+AG51+AG53+AG54+AG56+AG57+AG58+AG59+AG62+AG64+AG65+AG66+AG74+AG75+AG76+AG77+AG78+AG79+AG80+AG81+AG82+#REF!+#REF!+#REF!+AG83+AG84+#REF!+#REF!+#REF!+AG83+AG84+#REF!+AG86+AG87+AG88+AG89+AG90</f>
        <v>#REF!</v>
      </c>
      <c r="AH103" s="85" t="e">
        <f>AH22+AH25+AH27+AH28+AH29+AH30+AH31+AH32+AH33+AH37+AH38+AH39+AH40+AH42+AH43+AH44+AH45+AH46+AH47+AH49+AH50+AH51+AH53+AH54+AH56+AH57+AH58+AH59+AH62+AH64+AH65+AH66+AH74+AH75+AH76+AH77+AH78+AH79+AH80+AH81+AH82+#REF!+#REF!+#REF!+AH83+AH84+#REF!+#REF!+#REF!+AH83+AH84+#REF!+AH86+AH87+AH88+AH89+AH90</f>
        <v>#REF!</v>
      </c>
      <c r="AI103" s="85" t="e">
        <f>AI22+AI25+AI27+AI28+AI29+AI30+AI31+AI32+AI33+AI37+AI38+AI39+AI40+AI42+AI43+AI44+AI45+AI46+AI47+AI49+AI50+AI51+AI53+AI54+AI56+AI57+AI58+AI59+AI62+AI64+AI65+AI66+AI74+AI75+AI76+AI77+AI78+AI79+AI80+AI81+AI82+#REF!+#REF!+#REF!+AI83+AI84+#REF!+#REF!+#REF!+AI83+AI84+#REF!+AI86+AI87+AI88+AI89+AI90</f>
        <v>#REF!</v>
      </c>
      <c r="AJ103" s="85" t="e">
        <f>AJ22+AJ25+AJ27+AJ28+AJ29+AJ30+AJ31+AJ32+AJ33+AJ37+AJ38+AJ39+AJ40+AJ42+AJ43+AJ44+AJ45+AJ46+AJ47+AJ49+AJ50+AJ51+AJ53+AJ54+AJ56+AJ57+AJ58+AJ59+AJ62+AJ64+AJ65+AJ66+AJ74+AJ75+AJ76+AJ77+AJ78+AJ79+AJ80+AJ81+AJ82+#REF!+#REF!+#REF!+AJ83+AJ84+#REF!+#REF!+#REF!+AJ83+AJ84+#REF!+AJ86+AJ87+AJ88+AJ89+AJ90</f>
        <v>#REF!</v>
      </c>
      <c r="AK103" s="85" t="e">
        <f>AK22+AK25+AK27+AK28+AK29+AK30+AK31+AK32+AK33+AK37+AK38+AK39+AK40+AK42+AK43+AK44+AK45+AK46+AK47+AK49+AK50+AK51+AK53+AK54+AK56+AK57+AK58+AK59+AK62+AK64+AK65+AK66+AK74+AK75+AK76+AK77+AK78+AK79+AK80+AK81+AK82+#REF!+#REF!+#REF!+AK83+AK84+#REF!+#REF!+#REF!+AK83+AK84+#REF!+AK86+AK87+AK88+AK89+AK90</f>
        <v>#REF!</v>
      </c>
      <c r="AL103" s="85" t="e">
        <f>Z103+AA103+AB103+AC103+AD103+AE103+AF103+AG103+AH103+AI103+AJ103+AK103</f>
        <v>#REF!</v>
      </c>
    </row>
  </sheetData>
  <sheetProtection/>
  <mergeCells count="10">
    <mergeCell ref="A5:D5"/>
    <mergeCell ref="A6:F6"/>
    <mergeCell ref="G6:H6"/>
    <mergeCell ref="A7:D7"/>
    <mergeCell ref="H7:I7"/>
    <mergeCell ref="H11:I11"/>
    <mergeCell ref="H89:I89"/>
    <mergeCell ref="H8:I8"/>
    <mergeCell ref="H9:I9"/>
    <mergeCell ref="H10:I10"/>
  </mergeCells>
  <printOptions/>
  <pageMargins left="0.4" right="0.4" top="0.7" bottom="0.7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103"/>
  <sheetViews>
    <sheetView zoomScalePageLayoutView="0" workbookViewId="0" topLeftCell="A19">
      <selection activeCell="I46" sqref="I46"/>
    </sheetView>
  </sheetViews>
  <sheetFormatPr defaultColWidth="9.140625" defaultRowHeight="12.75"/>
  <cols>
    <col min="1" max="1" width="55.421875" style="0" customWidth="1"/>
    <col min="2" max="2" width="7.140625" style="0" customWidth="1"/>
    <col min="3" max="3" width="6.8515625" style="0" customWidth="1"/>
    <col min="4" max="9" width="9.28125" style="0" bestFit="1" customWidth="1"/>
    <col min="10" max="10" width="13.7109375" style="0" bestFit="1" customWidth="1"/>
    <col min="11" max="11" width="9.28125" style="0" bestFit="1" customWidth="1"/>
    <col min="31" max="31" width="10.28125" style="0" customWidth="1"/>
    <col min="34" max="34" width="10.140625" style="0" customWidth="1"/>
  </cols>
  <sheetData>
    <row r="1" ht="15">
      <c r="G1" s="1" t="s">
        <v>164</v>
      </c>
    </row>
    <row r="2" ht="12.75">
      <c r="E2" s="29" t="s">
        <v>165</v>
      </c>
    </row>
    <row r="3" ht="12.75">
      <c r="E3" s="2" t="s">
        <v>166</v>
      </c>
    </row>
    <row r="4" ht="12.75">
      <c r="E4" s="2" t="s">
        <v>167</v>
      </c>
    </row>
    <row r="5" spans="1:9" ht="15.75">
      <c r="A5" s="275" t="s">
        <v>3</v>
      </c>
      <c r="B5" s="275"/>
      <c r="C5" s="275"/>
      <c r="D5" s="275"/>
      <c r="I5" t="s">
        <v>100</v>
      </c>
    </row>
    <row r="6" spans="1:10" ht="12.75">
      <c r="A6" s="276" t="s">
        <v>98</v>
      </c>
      <c r="B6" s="276"/>
      <c r="C6" s="276"/>
      <c r="D6" s="276"/>
      <c r="E6" s="276"/>
      <c r="F6" s="276"/>
      <c r="G6" s="277"/>
      <c r="H6" s="280"/>
      <c r="I6" s="189"/>
      <c r="J6" s="30"/>
    </row>
    <row r="7" spans="1:11" ht="12.75">
      <c r="A7" s="279" t="s">
        <v>181</v>
      </c>
      <c r="B7" s="279"/>
      <c r="C7" s="279"/>
      <c r="D7" s="279"/>
      <c r="E7" s="30"/>
      <c r="F7" s="30"/>
      <c r="G7" s="30"/>
      <c r="H7" s="277"/>
      <c r="I7" s="277"/>
      <c r="J7" s="189"/>
      <c r="K7" s="30"/>
    </row>
    <row r="8" spans="1:11" ht="12.75">
      <c r="A8" s="31" t="s">
        <v>121</v>
      </c>
      <c r="B8" s="30"/>
      <c r="C8" s="30"/>
      <c r="D8" s="30"/>
      <c r="E8" s="30"/>
      <c r="F8" s="30"/>
      <c r="G8" s="30"/>
      <c r="H8" s="277" t="s">
        <v>173</v>
      </c>
      <c r="I8" s="277"/>
      <c r="J8" s="187" t="s">
        <v>123</v>
      </c>
      <c r="K8" s="30"/>
    </row>
    <row r="9" spans="1:11" ht="12.75">
      <c r="A9" s="31" t="s">
        <v>136</v>
      </c>
      <c r="B9" s="30"/>
      <c r="C9" s="30"/>
      <c r="D9" s="30"/>
      <c r="E9" s="30"/>
      <c r="F9" s="30"/>
      <c r="G9" s="30"/>
      <c r="H9" s="277" t="s">
        <v>7</v>
      </c>
      <c r="I9" s="277"/>
      <c r="J9" s="187" t="s">
        <v>124</v>
      </c>
      <c r="K9" s="30"/>
    </row>
    <row r="10" spans="1:11" ht="12.75">
      <c r="A10" s="31" t="s">
        <v>162</v>
      </c>
      <c r="B10" s="30"/>
      <c r="C10" s="30"/>
      <c r="D10" s="30"/>
      <c r="E10" s="30"/>
      <c r="F10" s="30"/>
      <c r="G10" s="30"/>
      <c r="H10" s="184" t="s">
        <v>172</v>
      </c>
      <c r="I10" s="184"/>
      <c r="J10" s="187" t="s">
        <v>160</v>
      </c>
      <c r="K10" s="30"/>
    </row>
    <row r="11" spans="1:11" ht="12.75">
      <c r="A11" s="31" t="s">
        <v>131</v>
      </c>
      <c r="B11" s="30"/>
      <c r="C11" s="30"/>
      <c r="D11" s="30"/>
      <c r="E11" s="30"/>
      <c r="F11" s="30"/>
      <c r="G11" s="30"/>
      <c r="H11" s="277"/>
      <c r="I11" s="277"/>
      <c r="J11" s="189"/>
      <c r="K11" s="30"/>
    </row>
    <row r="12" spans="1:11" ht="12.75">
      <c r="A12" s="31" t="s">
        <v>103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2.75">
      <c r="A13" s="31" t="s">
        <v>141</v>
      </c>
      <c r="B13" s="30">
        <v>10</v>
      </c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2.75">
      <c r="A14" s="31" t="s">
        <v>105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ht="12.75">
      <c r="A15" s="3" t="s">
        <v>4</v>
      </c>
    </row>
    <row r="16" spans="1:38" ht="12.75">
      <c r="A16" s="3" t="s">
        <v>99</v>
      </c>
      <c r="K16" s="65"/>
      <c r="L16" s="65"/>
      <c r="M16" s="65"/>
      <c r="N16" s="67" t="s">
        <v>106</v>
      </c>
      <c r="O16" s="67"/>
      <c r="P16" s="67"/>
      <c r="Q16" s="67"/>
      <c r="R16" s="67"/>
      <c r="S16" s="67"/>
      <c r="T16" s="65"/>
      <c r="U16" s="65"/>
      <c r="V16" s="65"/>
      <c r="W16" s="66"/>
      <c r="X16" s="66"/>
      <c r="Y16" s="66"/>
      <c r="Z16" s="66"/>
      <c r="AA16" s="66"/>
      <c r="AB16" s="66"/>
      <c r="AC16" s="66"/>
      <c r="AD16" s="68" t="s">
        <v>107</v>
      </c>
      <c r="AE16" s="74"/>
      <c r="AF16" s="74"/>
      <c r="AG16" s="74"/>
      <c r="AH16" s="75"/>
      <c r="AI16" s="66"/>
      <c r="AJ16" s="66"/>
      <c r="AK16" s="66"/>
      <c r="AL16" s="66"/>
    </row>
    <row r="17" spans="1:38" ht="60.75" thickBot="1">
      <c r="A17" s="56" t="s">
        <v>10</v>
      </c>
      <c r="B17" s="57" t="s">
        <v>11</v>
      </c>
      <c r="C17" s="57" t="s">
        <v>12</v>
      </c>
      <c r="D17" s="57" t="s">
        <v>14</v>
      </c>
      <c r="E17" s="57" t="s">
        <v>152</v>
      </c>
      <c r="F17" s="57" t="s">
        <v>144</v>
      </c>
      <c r="G17" s="57" t="s">
        <v>145</v>
      </c>
      <c r="H17" s="57" t="s">
        <v>146</v>
      </c>
      <c r="I17" s="57" t="s">
        <v>147</v>
      </c>
      <c r="J17" s="57" t="s">
        <v>148</v>
      </c>
      <c r="K17" s="57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6"/>
      <c r="X17" s="66"/>
      <c r="Y17" s="66"/>
      <c r="Z17" s="66"/>
      <c r="AA17" s="66"/>
      <c r="AB17" s="66"/>
      <c r="AC17" s="66"/>
      <c r="AD17" s="77"/>
      <c r="AE17" s="78"/>
      <c r="AF17" s="78"/>
      <c r="AG17" s="78"/>
      <c r="AH17" s="76"/>
      <c r="AI17" s="66"/>
      <c r="AJ17" s="66"/>
      <c r="AK17" s="66"/>
      <c r="AL17" s="66"/>
    </row>
    <row r="18" spans="1:38" ht="14.25" thickBot="1" thickTop="1">
      <c r="A18" s="62">
        <v>1</v>
      </c>
      <c r="B18" s="63">
        <v>2</v>
      </c>
      <c r="C18" s="63">
        <v>3</v>
      </c>
      <c r="D18" s="63">
        <v>4</v>
      </c>
      <c r="E18" s="64">
        <v>5</v>
      </c>
      <c r="F18" s="63">
        <v>6</v>
      </c>
      <c r="G18" s="63">
        <v>7</v>
      </c>
      <c r="H18" s="63">
        <v>8</v>
      </c>
      <c r="I18" s="63">
        <v>9</v>
      </c>
      <c r="J18" s="63">
        <v>10</v>
      </c>
      <c r="K18" s="71" t="s">
        <v>108</v>
      </c>
      <c r="L18" s="71" t="s">
        <v>109</v>
      </c>
      <c r="M18" s="71" t="s">
        <v>110</v>
      </c>
      <c r="N18" s="71" t="s">
        <v>111</v>
      </c>
      <c r="O18" s="71" t="s">
        <v>112</v>
      </c>
      <c r="P18" s="71" t="s">
        <v>113</v>
      </c>
      <c r="Q18" s="71" t="s">
        <v>114</v>
      </c>
      <c r="R18" s="71" t="s">
        <v>115</v>
      </c>
      <c r="S18" s="71" t="s">
        <v>116</v>
      </c>
      <c r="T18" s="71" t="s">
        <v>21</v>
      </c>
      <c r="U18" s="71" t="s">
        <v>117</v>
      </c>
      <c r="V18" s="71" t="s">
        <v>118</v>
      </c>
      <c r="W18" s="72" t="s">
        <v>119</v>
      </c>
      <c r="X18" s="72"/>
      <c r="Y18" s="73"/>
      <c r="Z18" s="72" t="s">
        <v>120</v>
      </c>
      <c r="AA18" s="72" t="s">
        <v>109</v>
      </c>
      <c r="AB18" s="72" t="s">
        <v>110</v>
      </c>
      <c r="AC18" s="72" t="s">
        <v>111</v>
      </c>
      <c r="AD18" s="72" t="s">
        <v>112</v>
      </c>
      <c r="AE18" s="72" t="s">
        <v>113</v>
      </c>
      <c r="AF18" s="72" t="s">
        <v>114</v>
      </c>
      <c r="AG18" s="72" t="s">
        <v>115</v>
      </c>
      <c r="AH18" s="72" t="s">
        <v>116</v>
      </c>
      <c r="AI18" s="72" t="s">
        <v>21</v>
      </c>
      <c r="AJ18" s="72" t="s">
        <v>117</v>
      </c>
      <c r="AK18" s="72" t="s">
        <v>118</v>
      </c>
      <c r="AL18" s="72" t="s">
        <v>119</v>
      </c>
    </row>
    <row r="19" spans="1:10" ht="13.5" thickTop="1">
      <c r="A19" s="58" t="s">
        <v>182</v>
      </c>
      <c r="B19" s="59" t="s">
        <v>21</v>
      </c>
      <c r="C19" s="224" t="s">
        <v>225</v>
      </c>
      <c r="D19" s="115">
        <f>D20</f>
        <v>0</v>
      </c>
      <c r="E19" s="115">
        <v>0</v>
      </c>
      <c r="F19" s="115">
        <v>0</v>
      </c>
      <c r="G19" s="115">
        <f>G20+G60</f>
        <v>0</v>
      </c>
      <c r="H19" s="115">
        <f>H20+H41</f>
        <v>0</v>
      </c>
      <c r="I19" s="101" t="s">
        <v>21</v>
      </c>
      <c r="J19" s="117">
        <v>0</v>
      </c>
    </row>
    <row r="20" spans="1:35" ht="12.75">
      <c r="A20" s="7" t="s">
        <v>22</v>
      </c>
      <c r="B20" s="5">
        <v>2000</v>
      </c>
      <c r="C20" s="225" t="s">
        <v>226</v>
      </c>
      <c r="D20" s="118">
        <f>D52</f>
        <v>0</v>
      </c>
      <c r="E20" s="118">
        <v>0</v>
      </c>
      <c r="F20" s="118">
        <f>F21+F51+F52</f>
        <v>0</v>
      </c>
      <c r="G20" s="118">
        <f>G21+G51+G52</f>
        <v>0</v>
      </c>
      <c r="H20" s="118">
        <f>H21+H51+H52</f>
        <v>0</v>
      </c>
      <c r="I20" s="101" t="s">
        <v>21</v>
      </c>
      <c r="J20" s="117">
        <v>0</v>
      </c>
      <c r="AB20" s="83"/>
      <c r="AC20" s="83"/>
      <c r="AD20" s="83"/>
      <c r="AE20" s="83"/>
      <c r="AF20" s="83"/>
      <c r="AG20" s="83"/>
      <c r="AH20" s="83"/>
      <c r="AI20" s="83"/>
    </row>
    <row r="21" spans="1:35" ht="12.75">
      <c r="A21" s="8" t="s">
        <v>23</v>
      </c>
      <c r="B21" s="5">
        <v>2100</v>
      </c>
      <c r="C21" s="225" t="s">
        <v>227</v>
      </c>
      <c r="D21" s="118">
        <f>D22+D25+D26+D39+D40+D41+D48</f>
        <v>0</v>
      </c>
      <c r="E21" s="118">
        <f>E22+E25+E26+E39+E40+E41+E48</f>
        <v>0</v>
      </c>
      <c r="F21" s="118">
        <f>F22+F25+F26+F39+F40+F41+F48</f>
        <v>0</v>
      </c>
      <c r="G21" s="118">
        <f>G22+G25+G26+G39+G40+G41+G48</f>
        <v>0</v>
      </c>
      <c r="H21" s="118">
        <f>H22+H25+H26+H39+H40+H41+H48</f>
        <v>0</v>
      </c>
      <c r="I21" s="101" t="s">
        <v>21</v>
      </c>
      <c r="J21" s="117">
        <f aca="true" t="shared" si="0" ref="J21:J33">F21+G21-H21</f>
        <v>0</v>
      </c>
      <c r="AB21" s="83"/>
      <c r="AC21" s="83"/>
      <c r="AD21" s="83"/>
      <c r="AE21" s="83"/>
      <c r="AF21" s="83"/>
      <c r="AG21" s="83"/>
      <c r="AH21" s="83"/>
      <c r="AI21" s="83"/>
    </row>
    <row r="22" spans="1:38" ht="12.75">
      <c r="A22" s="9" t="s">
        <v>203</v>
      </c>
      <c r="B22" s="10">
        <v>2110</v>
      </c>
      <c r="C22" s="232" t="s">
        <v>228</v>
      </c>
      <c r="D22" s="118">
        <f>D23+D24</f>
        <v>0</v>
      </c>
      <c r="E22" s="118">
        <f>E23+E24</f>
        <v>0</v>
      </c>
      <c r="F22" s="118">
        <f>F23+F24</f>
        <v>0</v>
      </c>
      <c r="G22" s="118">
        <f>G23</f>
        <v>0</v>
      </c>
      <c r="H22" s="118">
        <v>0</v>
      </c>
      <c r="I22" s="101" t="s">
        <v>21</v>
      </c>
      <c r="J22" s="117">
        <f t="shared" si="0"/>
        <v>0</v>
      </c>
      <c r="W22">
        <f>SUM(K22:V22)</f>
        <v>0</v>
      </c>
      <c r="AB22" s="83"/>
      <c r="AC22" s="83"/>
      <c r="AD22" s="83"/>
      <c r="AE22" s="83"/>
      <c r="AF22" s="83"/>
      <c r="AG22" s="83"/>
      <c r="AH22" s="83"/>
      <c r="AI22" s="83"/>
      <c r="AL22">
        <f>SUM(Z22:AK22)</f>
        <v>0</v>
      </c>
    </row>
    <row r="23" spans="1:38" ht="12.75">
      <c r="A23" s="11" t="s">
        <v>25</v>
      </c>
      <c r="B23" s="4">
        <v>2111</v>
      </c>
      <c r="C23" s="233" t="s">
        <v>229</v>
      </c>
      <c r="D23" s="118">
        <v>0</v>
      </c>
      <c r="E23" s="118"/>
      <c r="F23" s="118">
        <v>0</v>
      </c>
      <c r="G23" s="118">
        <f>SUM(K23:S23)</f>
        <v>0</v>
      </c>
      <c r="H23" s="118">
        <v>0</v>
      </c>
      <c r="I23" s="101" t="s">
        <v>21</v>
      </c>
      <c r="J23" s="117">
        <f t="shared" si="0"/>
        <v>0</v>
      </c>
      <c r="W23">
        <f aca="true" t="shared" si="1" ref="W23:W82">SUM(K23:V23)</f>
        <v>0</v>
      </c>
      <c r="AB23" s="83"/>
      <c r="AC23" s="83"/>
      <c r="AD23" s="83"/>
      <c r="AE23" s="83"/>
      <c r="AF23" s="83"/>
      <c r="AG23" s="83"/>
      <c r="AH23" s="83"/>
      <c r="AI23" s="83"/>
      <c r="AL23">
        <f aca="true" t="shared" si="2" ref="AL23:AL82">SUM(Z23:AK23)</f>
        <v>0</v>
      </c>
    </row>
    <row r="24" spans="1:38" ht="12.75">
      <c r="A24" s="11" t="s">
        <v>26</v>
      </c>
      <c r="B24" s="4">
        <v>2112</v>
      </c>
      <c r="C24" s="233" t="s">
        <v>230</v>
      </c>
      <c r="D24" s="118">
        <v>0</v>
      </c>
      <c r="E24" s="118"/>
      <c r="F24" s="118">
        <v>0</v>
      </c>
      <c r="G24" s="118">
        <f aca="true" t="shared" si="3" ref="G24:G33">SUM(K24:S24)</f>
        <v>0</v>
      </c>
      <c r="H24" s="118">
        <v>0</v>
      </c>
      <c r="I24" s="101" t="s">
        <v>21</v>
      </c>
      <c r="J24" s="117">
        <f t="shared" si="0"/>
        <v>0</v>
      </c>
      <c r="W24">
        <f t="shared" si="1"/>
        <v>0</v>
      </c>
      <c r="AB24" s="83"/>
      <c r="AC24" s="83"/>
      <c r="AD24" s="83"/>
      <c r="AE24" s="83"/>
      <c r="AF24" s="83"/>
      <c r="AG24" s="83"/>
      <c r="AH24" s="83"/>
      <c r="AI24" s="83"/>
      <c r="AL24">
        <f t="shared" si="2"/>
        <v>0</v>
      </c>
    </row>
    <row r="25" spans="1:38" ht="12.75">
      <c r="A25" s="9" t="s">
        <v>204</v>
      </c>
      <c r="B25" s="12">
        <v>2120</v>
      </c>
      <c r="C25" s="234" t="s">
        <v>231</v>
      </c>
      <c r="D25" s="118">
        <v>0</v>
      </c>
      <c r="E25" s="118"/>
      <c r="F25" s="118">
        <v>0</v>
      </c>
      <c r="G25" s="118">
        <f t="shared" si="3"/>
        <v>0</v>
      </c>
      <c r="H25" s="118">
        <v>0</v>
      </c>
      <c r="I25" s="101" t="s">
        <v>21</v>
      </c>
      <c r="J25" s="117">
        <f t="shared" si="0"/>
        <v>0</v>
      </c>
      <c r="W25">
        <f t="shared" si="1"/>
        <v>0</v>
      </c>
      <c r="AB25" s="83"/>
      <c r="AC25" s="83"/>
      <c r="AD25" s="83"/>
      <c r="AE25" s="83"/>
      <c r="AF25" s="83"/>
      <c r="AG25" s="83"/>
      <c r="AH25" s="83"/>
      <c r="AI25" s="83"/>
      <c r="AL25">
        <f t="shared" si="2"/>
        <v>0</v>
      </c>
    </row>
    <row r="26" spans="1:38" ht="12.75">
      <c r="A26" s="226" t="s">
        <v>205</v>
      </c>
      <c r="B26" s="228">
        <v>2200</v>
      </c>
      <c r="C26" s="235" t="s">
        <v>232</v>
      </c>
      <c r="D26" s="118">
        <f>D27+D28+D29+D30+D31+D32+D33+D37+D38</f>
        <v>0</v>
      </c>
      <c r="E26" s="118">
        <f>E27+E28+E29+E30+E31+E32+E33+E37+E38</f>
        <v>0</v>
      </c>
      <c r="F26" s="118">
        <f>F27+F28+F29+F30+F31+F32+F33+F37+F38</f>
        <v>0</v>
      </c>
      <c r="G26" s="118">
        <f>G27+G28+G29+G30+G31+G32+G33+G37+G38</f>
        <v>0</v>
      </c>
      <c r="H26" s="118">
        <f>H27+H28+H29+H30+H31+H32+H33+H37+H38</f>
        <v>0</v>
      </c>
      <c r="I26" s="101" t="s">
        <v>21</v>
      </c>
      <c r="J26" s="117">
        <f t="shared" si="0"/>
        <v>0</v>
      </c>
      <c r="W26">
        <f t="shared" si="1"/>
        <v>0</v>
      </c>
      <c r="AB26" s="83"/>
      <c r="AC26" s="83"/>
      <c r="AD26" s="83"/>
      <c r="AE26" s="83"/>
      <c r="AF26" s="83"/>
      <c r="AG26" s="83"/>
      <c r="AH26" s="83"/>
      <c r="AI26" s="83"/>
      <c r="AL26">
        <f t="shared" si="2"/>
        <v>0</v>
      </c>
    </row>
    <row r="27" spans="1:38" ht="12.75">
      <c r="A27" s="11" t="s">
        <v>206</v>
      </c>
      <c r="B27" s="4">
        <v>2210</v>
      </c>
      <c r="C27" s="233" t="s">
        <v>233</v>
      </c>
      <c r="D27" s="118">
        <v>0</v>
      </c>
      <c r="E27" s="118"/>
      <c r="F27" s="118">
        <v>0</v>
      </c>
      <c r="G27" s="118">
        <f t="shared" si="3"/>
        <v>0</v>
      </c>
      <c r="H27" s="118">
        <v>0</v>
      </c>
      <c r="I27" s="101" t="s">
        <v>21</v>
      </c>
      <c r="J27" s="117">
        <f t="shared" si="0"/>
        <v>0</v>
      </c>
      <c r="W27">
        <f t="shared" si="1"/>
        <v>0</v>
      </c>
      <c r="AB27" s="83"/>
      <c r="AC27" s="83"/>
      <c r="AD27" s="83"/>
      <c r="AE27" s="83"/>
      <c r="AF27" s="83"/>
      <c r="AG27" s="83"/>
      <c r="AH27" s="83"/>
      <c r="AI27" s="83"/>
      <c r="AL27">
        <f t="shared" si="2"/>
        <v>0</v>
      </c>
    </row>
    <row r="28" spans="1:38" ht="12.75">
      <c r="A28" s="11" t="s">
        <v>30</v>
      </c>
      <c r="B28" s="4">
        <v>2220</v>
      </c>
      <c r="C28" s="4">
        <v>100</v>
      </c>
      <c r="D28" s="118">
        <v>0</v>
      </c>
      <c r="E28" s="118"/>
      <c r="F28" s="118">
        <v>0</v>
      </c>
      <c r="G28" s="118">
        <f t="shared" si="3"/>
        <v>0</v>
      </c>
      <c r="H28" s="118">
        <v>0</v>
      </c>
      <c r="I28" s="101" t="s">
        <v>21</v>
      </c>
      <c r="J28" s="117">
        <f t="shared" si="0"/>
        <v>0</v>
      </c>
      <c r="W28">
        <f t="shared" si="1"/>
        <v>0</v>
      </c>
      <c r="Z28" s="83"/>
      <c r="AB28" s="83"/>
      <c r="AC28" s="83"/>
      <c r="AD28" s="83"/>
      <c r="AE28" s="83"/>
      <c r="AF28" s="83"/>
      <c r="AG28" s="83"/>
      <c r="AH28" s="83"/>
      <c r="AI28" s="83"/>
      <c r="AL28">
        <f t="shared" si="2"/>
        <v>0</v>
      </c>
    </row>
    <row r="29" spans="1:38" ht="12.75">
      <c r="A29" s="11" t="s">
        <v>31</v>
      </c>
      <c r="B29" s="4">
        <v>2230</v>
      </c>
      <c r="C29" s="4" t="s">
        <v>32</v>
      </c>
      <c r="D29" s="118">
        <v>0</v>
      </c>
      <c r="E29" s="118"/>
      <c r="F29" s="118">
        <v>0</v>
      </c>
      <c r="G29" s="118">
        <f t="shared" si="3"/>
        <v>0</v>
      </c>
      <c r="H29" s="118">
        <v>0</v>
      </c>
      <c r="I29" s="101" t="s">
        <v>21</v>
      </c>
      <c r="J29" s="117">
        <f t="shared" si="0"/>
        <v>0</v>
      </c>
      <c r="W29">
        <f t="shared" si="1"/>
        <v>0</v>
      </c>
      <c r="AB29" s="83"/>
      <c r="AC29" s="83"/>
      <c r="AD29" s="83"/>
      <c r="AE29" s="83"/>
      <c r="AF29" s="83"/>
      <c r="AG29" s="83"/>
      <c r="AH29" s="83"/>
      <c r="AI29" s="83"/>
      <c r="AL29">
        <f t="shared" si="2"/>
        <v>0</v>
      </c>
    </row>
    <row r="30" spans="1:38" ht="12.75">
      <c r="A30" s="11" t="s">
        <v>137</v>
      </c>
      <c r="B30" s="4">
        <v>2240</v>
      </c>
      <c r="C30" s="4">
        <v>120</v>
      </c>
      <c r="D30" s="118">
        <v>0</v>
      </c>
      <c r="E30" s="118"/>
      <c r="F30" s="118">
        <v>0</v>
      </c>
      <c r="G30" s="118">
        <f t="shared" si="3"/>
        <v>0</v>
      </c>
      <c r="H30" s="118">
        <v>0</v>
      </c>
      <c r="I30" s="101" t="s">
        <v>21</v>
      </c>
      <c r="J30" s="117">
        <f t="shared" si="0"/>
        <v>0</v>
      </c>
      <c r="W30">
        <f t="shared" si="1"/>
        <v>0</v>
      </c>
      <c r="AB30" s="83"/>
      <c r="AC30" s="83"/>
      <c r="AD30" s="83"/>
      <c r="AE30" s="83"/>
      <c r="AF30" s="83"/>
      <c r="AG30" s="83"/>
      <c r="AH30" s="83"/>
      <c r="AI30" s="83"/>
      <c r="AL30">
        <f t="shared" si="2"/>
        <v>0</v>
      </c>
    </row>
    <row r="31" spans="1:38" ht="12.75">
      <c r="A31" s="11" t="s">
        <v>40</v>
      </c>
      <c r="B31" s="4">
        <v>2250</v>
      </c>
      <c r="C31" s="4">
        <v>130</v>
      </c>
      <c r="D31" s="118">
        <v>0</v>
      </c>
      <c r="E31" s="118"/>
      <c r="F31" s="118">
        <v>0</v>
      </c>
      <c r="G31" s="118">
        <f t="shared" si="3"/>
        <v>0</v>
      </c>
      <c r="H31" s="118">
        <v>0</v>
      </c>
      <c r="I31" s="101" t="s">
        <v>21</v>
      </c>
      <c r="J31" s="117">
        <f t="shared" si="0"/>
        <v>0</v>
      </c>
      <c r="W31">
        <f t="shared" si="1"/>
        <v>0</v>
      </c>
      <c r="AA31" s="83"/>
      <c r="AB31" s="83"/>
      <c r="AC31" s="83"/>
      <c r="AD31" s="83"/>
      <c r="AE31" s="83"/>
      <c r="AF31" s="83"/>
      <c r="AG31" s="83"/>
      <c r="AH31" s="83"/>
      <c r="AI31" s="83"/>
      <c r="AL31">
        <f t="shared" si="2"/>
        <v>0</v>
      </c>
    </row>
    <row r="32" spans="1:38" ht="12.75">
      <c r="A32" s="227" t="s">
        <v>207</v>
      </c>
      <c r="B32" s="229">
        <v>2260</v>
      </c>
      <c r="C32" s="12">
        <v>140</v>
      </c>
      <c r="D32" s="119">
        <v>0</v>
      </c>
      <c r="E32" s="119"/>
      <c r="F32" s="119">
        <v>0</v>
      </c>
      <c r="G32" s="118">
        <f t="shared" si="3"/>
        <v>0</v>
      </c>
      <c r="H32" s="119">
        <v>0</v>
      </c>
      <c r="I32" s="101" t="s">
        <v>21</v>
      </c>
      <c r="J32" s="129">
        <f t="shared" si="0"/>
        <v>0</v>
      </c>
      <c r="W32">
        <f t="shared" si="1"/>
        <v>0</v>
      </c>
      <c r="AB32" s="83"/>
      <c r="AC32" s="83"/>
      <c r="AD32" s="83"/>
      <c r="AE32" s="83"/>
      <c r="AF32" s="83"/>
      <c r="AG32" s="83"/>
      <c r="AH32" s="83"/>
      <c r="AI32" s="83"/>
      <c r="AL32">
        <f t="shared" si="2"/>
        <v>0</v>
      </c>
    </row>
    <row r="33" spans="1:38" ht="21.75" customHeight="1">
      <c r="A33" s="227" t="s">
        <v>42</v>
      </c>
      <c r="B33" s="229">
        <v>2270</v>
      </c>
      <c r="C33" s="12">
        <v>150</v>
      </c>
      <c r="D33" s="118">
        <v>0</v>
      </c>
      <c r="E33" s="118"/>
      <c r="F33" s="118">
        <v>0</v>
      </c>
      <c r="G33" s="118">
        <f t="shared" si="3"/>
        <v>0</v>
      </c>
      <c r="H33" s="118">
        <v>0</v>
      </c>
      <c r="I33" s="103" t="s">
        <v>21</v>
      </c>
      <c r="J33" s="120">
        <f t="shared" si="0"/>
        <v>0</v>
      </c>
      <c r="W33">
        <f t="shared" si="1"/>
        <v>0</v>
      </c>
      <c r="AB33" s="83"/>
      <c r="AC33" s="83"/>
      <c r="AD33" s="83"/>
      <c r="AE33" s="83"/>
      <c r="AF33" s="83"/>
      <c r="AG33" s="83"/>
      <c r="AH33" s="83"/>
      <c r="AI33" s="83"/>
      <c r="AL33">
        <f t="shared" si="2"/>
        <v>0</v>
      </c>
    </row>
    <row r="34" spans="1:35" ht="30.75" customHeight="1">
      <c r="A34" s="158"/>
      <c r="B34" s="159"/>
      <c r="C34" s="160"/>
      <c r="D34" s="99"/>
      <c r="E34" s="47"/>
      <c r="F34" s="99"/>
      <c r="G34" s="47"/>
      <c r="H34" s="99"/>
      <c r="I34" s="47"/>
      <c r="J34" s="47"/>
      <c r="AB34" s="83"/>
      <c r="AC34" s="83"/>
      <c r="AD34" s="83"/>
      <c r="AE34" s="83"/>
      <c r="AF34" s="83"/>
      <c r="AG34" s="83"/>
      <c r="AH34" s="83"/>
      <c r="AI34" s="83"/>
    </row>
    <row r="35" spans="1:35" ht="12.75">
      <c r="A35" s="37">
        <v>1</v>
      </c>
      <c r="B35" s="38">
        <v>2</v>
      </c>
      <c r="C35" s="39">
        <v>3</v>
      </c>
      <c r="D35" s="173">
        <v>4</v>
      </c>
      <c r="E35" s="173">
        <v>5</v>
      </c>
      <c r="F35" s="173">
        <v>6</v>
      </c>
      <c r="G35" s="173">
        <v>7</v>
      </c>
      <c r="H35" s="173">
        <v>8</v>
      </c>
      <c r="I35" s="173">
        <v>9</v>
      </c>
      <c r="J35" s="36"/>
      <c r="AB35" s="83"/>
      <c r="AC35" s="83"/>
      <c r="AD35" s="83"/>
      <c r="AE35" s="83"/>
      <c r="AF35" s="83"/>
      <c r="AG35" s="83"/>
      <c r="AH35" s="83"/>
      <c r="AI35" s="83"/>
    </row>
    <row r="36" spans="1:38" ht="12.75">
      <c r="A36" s="11" t="s">
        <v>43</v>
      </c>
      <c r="B36" s="11">
        <v>2271</v>
      </c>
      <c r="C36" s="4">
        <v>160</v>
      </c>
      <c r="D36" s="195">
        <v>0</v>
      </c>
      <c r="E36" s="195"/>
      <c r="F36" s="195">
        <v>0</v>
      </c>
      <c r="G36" s="195">
        <v>0</v>
      </c>
      <c r="H36" s="195">
        <v>0</v>
      </c>
      <c r="I36" s="101" t="s">
        <v>21</v>
      </c>
      <c r="J36" s="40">
        <v>10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X36" s="41"/>
      <c r="Y36" s="41"/>
      <c r="Z36" s="41"/>
      <c r="AA36" s="41"/>
      <c r="AB36" s="84"/>
      <c r="AC36" s="84"/>
      <c r="AD36" s="84"/>
      <c r="AE36" s="84"/>
      <c r="AF36" s="84"/>
      <c r="AG36" s="84"/>
      <c r="AH36" s="84"/>
      <c r="AI36" s="84"/>
      <c r="AJ36" s="41"/>
      <c r="AK36" s="41"/>
      <c r="AL36">
        <f t="shared" si="2"/>
        <v>0</v>
      </c>
    </row>
    <row r="37" spans="1:38" ht="12.75">
      <c r="A37" s="11" t="s">
        <v>44</v>
      </c>
      <c r="B37" s="11">
        <v>2272</v>
      </c>
      <c r="C37" s="4">
        <v>170</v>
      </c>
      <c r="D37" s="104">
        <v>0</v>
      </c>
      <c r="E37" s="104"/>
      <c r="F37" s="104">
        <v>0</v>
      </c>
      <c r="G37" s="107">
        <f aca="true" t="shared" si="4" ref="G37:G66">SUM(K37:S37)</f>
        <v>0</v>
      </c>
      <c r="H37" s="104">
        <v>0</v>
      </c>
      <c r="I37" s="101" t="s">
        <v>21</v>
      </c>
      <c r="J37" s="109">
        <f>F37+G37-H37</f>
        <v>0</v>
      </c>
      <c r="W37">
        <f t="shared" si="1"/>
        <v>0</v>
      </c>
      <c r="AA37" s="83"/>
      <c r="AB37" s="83"/>
      <c r="AC37" s="83"/>
      <c r="AD37" s="83"/>
      <c r="AE37" s="83"/>
      <c r="AF37" s="83"/>
      <c r="AG37" s="83"/>
      <c r="AH37" s="83"/>
      <c r="AI37" s="83"/>
      <c r="AL37">
        <f t="shared" si="2"/>
        <v>0</v>
      </c>
    </row>
    <row r="38" spans="1:38" ht="12.75">
      <c r="A38" s="11" t="s">
        <v>45</v>
      </c>
      <c r="B38" s="11">
        <v>2273</v>
      </c>
      <c r="C38" s="4">
        <v>180</v>
      </c>
      <c r="D38" s="107">
        <v>0</v>
      </c>
      <c r="E38" s="107"/>
      <c r="F38" s="107">
        <v>0</v>
      </c>
      <c r="G38" s="107">
        <f t="shared" si="4"/>
        <v>0</v>
      </c>
      <c r="H38" s="107">
        <v>0</v>
      </c>
      <c r="I38" s="101" t="s">
        <v>21</v>
      </c>
      <c r="J38" s="109">
        <f aca="true" t="shared" si="5" ref="J38:J66">F38+G38-H38</f>
        <v>0</v>
      </c>
      <c r="W38">
        <f t="shared" si="1"/>
        <v>0</v>
      </c>
      <c r="AB38" s="83"/>
      <c r="AC38" s="83"/>
      <c r="AD38" s="83"/>
      <c r="AE38" s="83"/>
      <c r="AF38" s="83"/>
      <c r="AG38" s="83"/>
      <c r="AH38" s="83"/>
      <c r="AI38" s="83"/>
      <c r="AL38">
        <f t="shared" si="2"/>
        <v>0</v>
      </c>
    </row>
    <row r="39" spans="1:38" ht="12.75">
      <c r="A39" s="11" t="s">
        <v>46</v>
      </c>
      <c r="B39" s="11">
        <v>2274</v>
      </c>
      <c r="C39" s="4">
        <v>190</v>
      </c>
      <c r="D39" s="107">
        <v>0</v>
      </c>
      <c r="E39" s="107"/>
      <c r="F39" s="107">
        <v>0</v>
      </c>
      <c r="G39" s="107">
        <f t="shared" si="4"/>
        <v>0</v>
      </c>
      <c r="H39" s="107">
        <v>0</v>
      </c>
      <c r="I39" s="101" t="s">
        <v>21</v>
      </c>
      <c r="J39" s="109">
        <f t="shared" si="5"/>
        <v>0</v>
      </c>
      <c r="W39">
        <f t="shared" si="1"/>
        <v>0</v>
      </c>
      <c r="AB39" s="83"/>
      <c r="AC39" s="83"/>
      <c r="AD39" s="83"/>
      <c r="AE39" s="83"/>
      <c r="AF39" s="83"/>
      <c r="AG39" s="83"/>
      <c r="AH39" s="83"/>
      <c r="AI39" s="83"/>
      <c r="AL39">
        <f t="shared" si="2"/>
        <v>0</v>
      </c>
    </row>
    <row r="40" spans="1:38" ht="12.75">
      <c r="A40" s="11" t="s">
        <v>48</v>
      </c>
      <c r="B40" s="11">
        <v>2275</v>
      </c>
      <c r="C40" s="4">
        <v>200</v>
      </c>
      <c r="D40" s="107">
        <v>0</v>
      </c>
      <c r="E40" s="107"/>
      <c r="F40" s="107">
        <v>0</v>
      </c>
      <c r="G40" s="107">
        <f t="shared" si="4"/>
        <v>0</v>
      </c>
      <c r="H40" s="107">
        <v>0</v>
      </c>
      <c r="I40" s="101" t="s">
        <v>21</v>
      </c>
      <c r="J40" s="109">
        <f t="shared" si="5"/>
        <v>0</v>
      </c>
      <c r="W40">
        <f t="shared" si="1"/>
        <v>0</v>
      </c>
      <c r="AB40" s="83"/>
      <c r="AC40" s="83"/>
      <c r="AD40" s="83"/>
      <c r="AE40" s="83"/>
      <c r="AF40" s="83"/>
      <c r="AG40" s="83"/>
      <c r="AH40" s="83"/>
      <c r="AI40" s="83"/>
      <c r="AL40">
        <f t="shared" si="2"/>
        <v>0</v>
      </c>
    </row>
    <row r="41" spans="1:38" ht="22.5">
      <c r="A41" s="14" t="s">
        <v>50</v>
      </c>
      <c r="B41" s="11">
        <v>2280</v>
      </c>
      <c r="C41" s="4">
        <v>210</v>
      </c>
      <c r="D41" s="107">
        <v>0</v>
      </c>
      <c r="E41" s="107">
        <f>E42+E43+E44+E45+E46+E47</f>
        <v>0</v>
      </c>
      <c r="F41" s="107">
        <f>F42+F43+F44+F45+F46+F47</f>
        <v>0</v>
      </c>
      <c r="G41" s="107">
        <f>G42+G43+G44+G45+G46+G47</f>
        <v>0</v>
      </c>
      <c r="H41" s="107">
        <f>H42+H43+H44+H45+H46+H47</f>
        <v>0</v>
      </c>
      <c r="I41" s="101" t="s">
        <v>21</v>
      </c>
      <c r="J41" s="109">
        <f t="shared" si="5"/>
        <v>0</v>
      </c>
      <c r="W41">
        <f t="shared" si="1"/>
        <v>0</v>
      </c>
      <c r="AB41" s="83"/>
      <c r="AC41" s="83"/>
      <c r="AD41" s="83"/>
      <c r="AE41" s="83"/>
      <c r="AF41" s="83"/>
      <c r="AG41" s="83"/>
      <c r="AH41" s="83"/>
      <c r="AI41" s="83"/>
      <c r="AL41">
        <f t="shared" si="2"/>
        <v>0</v>
      </c>
    </row>
    <row r="42" spans="1:38" ht="22.5">
      <c r="A42" s="14" t="s">
        <v>208</v>
      </c>
      <c r="B42" s="4">
        <v>2281</v>
      </c>
      <c r="C42" s="4">
        <v>220</v>
      </c>
      <c r="D42" s="107">
        <v>0</v>
      </c>
      <c r="E42" s="107"/>
      <c r="F42" s="107">
        <v>0</v>
      </c>
      <c r="G42" s="107">
        <f t="shared" si="4"/>
        <v>0</v>
      </c>
      <c r="H42" s="107">
        <v>0</v>
      </c>
      <c r="I42" s="101" t="s">
        <v>21</v>
      </c>
      <c r="J42" s="109">
        <f t="shared" si="5"/>
        <v>0</v>
      </c>
      <c r="W42">
        <f t="shared" si="1"/>
        <v>0</v>
      </c>
      <c r="AB42" s="83"/>
      <c r="AC42" s="83"/>
      <c r="AD42" s="83"/>
      <c r="AE42" s="83"/>
      <c r="AF42" s="83"/>
      <c r="AG42" s="83"/>
      <c r="AH42" s="83"/>
      <c r="AI42" s="83"/>
      <c r="AL42">
        <f t="shared" si="2"/>
        <v>0</v>
      </c>
    </row>
    <row r="43" spans="1:38" ht="22.5">
      <c r="A43" s="14" t="s">
        <v>209</v>
      </c>
      <c r="B43" s="220">
        <v>2282</v>
      </c>
      <c r="C43" s="220">
        <v>230</v>
      </c>
      <c r="D43" s="107">
        <v>0</v>
      </c>
      <c r="E43" s="107"/>
      <c r="F43" s="107">
        <v>0</v>
      </c>
      <c r="G43" s="107">
        <f t="shared" si="4"/>
        <v>0</v>
      </c>
      <c r="H43" s="107">
        <v>0</v>
      </c>
      <c r="I43" s="101" t="s">
        <v>21</v>
      </c>
      <c r="J43" s="109">
        <f t="shared" si="5"/>
        <v>0</v>
      </c>
      <c r="W43">
        <f t="shared" si="1"/>
        <v>0</v>
      </c>
      <c r="AB43" s="83"/>
      <c r="AC43" s="83"/>
      <c r="AD43" s="83"/>
      <c r="AE43" s="83"/>
      <c r="AF43" s="83"/>
      <c r="AG43" s="83"/>
      <c r="AH43" s="83"/>
      <c r="AI43" s="83"/>
      <c r="AL43">
        <f t="shared" si="2"/>
        <v>0</v>
      </c>
    </row>
    <row r="44" spans="1:38" ht="12.75">
      <c r="A44" s="19" t="s">
        <v>210</v>
      </c>
      <c r="B44" s="5">
        <v>2400</v>
      </c>
      <c r="C44" s="5">
        <v>240</v>
      </c>
      <c r="D44" s="107">
        <v>0</v>
      </c>
      <c r="E44" s="107"/>
      <c r="F44" s="107">
        <v>0</v>
      </c>
      <c r="G44" s="107">
        <f t="shared" si="4"/>
        <v>0</v>
      </c>
      <c r="H44" s="107">
        <v>0</v>
      </c>
      <c r="I44" s="101" t="s">
        <v>21</v>
      </c>
      <c r="J44" s="109">
        <f t="shared" si="5"/>
        <v>0</v>
      </c>
      <c r="W44">
        <f t="shared" si="1"/>
        <v>0</v>
      </c>
      <c r="Z44" s="83"/>
      <c r="AB44" s="83"/>
      <c r="AC44" s="83"/>
      <c r="AD44" s="83"/>
      <c r="AE44" s="83"/>
      <c r="AF44" s="83"/>
      <c r="AG44" s="83"/>
      <c r="AH44" s="83"/>
      <c r="AI44" s="83"/>
      <c r="AL44">
        <f t="shared" si="2"/>
        <v>0</v>
      </c>
    </row>
    <row r="45" spans="1:38" ht="12.75">
      <c r="A45" s="230" t="s">
        <v>211</v>
      </c>
      <c r="B45" s="220">
        <v>2410</v>
      </c>
      <c r="C45" s="220">
        <v>250</v>
      </c>
      <c r="D45" s="107">
        <v>0</v>
      </c>
      <c r="E45" s="107"/>
      <c r="F45" s="107">
        <v>0</v>
      </c>
      <c r="G45" s="107">
        <f t="shared" si="4"/>
        <v>0</v>
      </c>
      <c r="H45" s="107">
        <v>0</v>
      </c>
      <c r="I45" s="101" t="s">
        <v>21</v>
      </c>
      <c r="J45" s="109">
        <f t="shared" si="5"/>
        <v>0</v>
      </c>
      <c r="W45">
        <f t="shared" si="1"/>
        <v>0</v>
      </c>
      <c r="AB45" s="83"/>
      <c r="AC45" s="83"/>
      <c r="AD45" s="83"/>
      <c r="AE45" s="83"/>
      <c r="AF45" s="83"/>
      <c r="AG45" s="83"/>
      <c r="AH45" s="83"/>
      <c r="AI45" s="83"/>
      <c r="AL45">
        <f t="shared" si="2"/>
        <v>0</v>
      </c>
    </row>
    <row r="46" spans="1:38" ht="12.75">
      <c r="A46" s="230" t="s">
        <v>212</v>
      </c>
      <c r="B46" s="220">
        <v>2420</v>
      </c>
      <c r="C46" s="220">
        <v>260</v>
      </c>
      <c r="D46" s="107">
        <v>0</v>
      </c>
      <c r="E46" s="107"/>
      <c r="F46" s="107">
        <v>0</v>
      </c>
      <c r="G46" s="107">
        <f t="shared" si="4"/>
        <v>0</v>
      </c>
      <c r="H46" s="107">
        <v>0</v>
      </c>
      <c r="I46" s="101" t="s">
        <v>21</v>
      </c>
      <c r="J46" s="109">
        <f t="shared" si="5"/>
        <v>0</v>
      </c>
      <c r="W46">
        <f t="shared" si="1"/>
        <v>0</v>
      </c>
      <c r="AB46" s="83"/>
      <c r="AC46" s="83"/>
      <c r="AD46" s="83"/>
      <c r="AE46" s="83"/>
      <c r="AF46" s="83"/>
      <c r="AG46" s="83"/>
      <c r="AH46" s="83"/>
      <c r="AI46" s="83"/>
      <c r="AL46">
        <f t="shared" si="2"/>
        <v>0</v>
      </c>
    </row>
    <row r="47" spans="1:38" ht="12.75">
      <c r="A47" s="19" t="s">
        <v>213</v>
      </c>
      <c r="B47" s="5">
        <v>2600</v>
      </c>
      <c r="C47" s="5">
        <v>270</v>
      </c>
      <c r="D47" s="107">
        <v>0</v>
      </c>
      <c r="E47" s="107"/>
      <c r="F47" s="107">
        <v>0</v>
      </c>
      <c r="G47" s="107">
        <f t="shared" si="4"/>
        <v>0</v>
      </c>
      <c r="H47" s="107">
        <v>0</v>
      </c>
      <c r="I47" s="101" t="s">
        <v>21</v>
      </c>
      <c r="J47" s="109">
        <f t="shared" si="5"/>
        <v>0</v>
      </c>
      <c r="W47">
        <f t="shared" si="1"/>
        <v>0</v>
      </c>
      <c r="AB47" s="83"/>
      <c r="AC47" s="83"/>
      <c r="AD47" s="83"/>
      <c r="AE47" s="83"/>
      <c r="AF47" s="83"/>
      <c r="AG47" s="83"/>
      <c r="AH47" s="83"/>
      <c r="AI47" s="83"/>
      <c r="AL47">
        <f t="shared" si="2"/>
        <v>0</v>
      </c>
    </row>
    <row r="48" spans="1:38" ht="12.75">
      <c r="A48" s="227" t="s">
        <v>54</v>
      </c>
      <c r="B48" s="220">
        <v>2610</v>
      </c>
      <c r="C48" s="220">
        <v>280</v>
      </c>
      <c r="D48" s="107">
        <f>D49+D50</f>
        <v>0</v>
      </c>
      <c r="E48" s="107">
        <f>E49+E50</f>
        <v>0</v>
      </c>
      <c r="F48" s="107">
        <f>F49+F50</f>
        <v>0</v>
      </c>
      <c r="G48" s="107">
        <f>G49+G50</f>
        <v>0</v>
      </c>
      <c r="H48" s="107">
        <f>H49+H50</f>
        <v>0</v>
      </c>
      <c r="I48" s="101" t="s">
        <v>21</v>
      </c>
      <c r="J48" s="109">
        <f t="shared" si="5"/>
        <v>0</v>
      </c>
      <c r="W48">
        <f t="shared" si="1"/>
        <v>0</v>
      </c>
      <c r="AB48" s="83"/>
      <c r="AC48" s="83"/>
      <c r="AD48" s="83"/>
      <c r="AE48" s="83"/>
      <c r="AF48" s="83"/>
      <c r="AG48" s="83"/>
      <c r="AH48" s="83"/>
      <c r="AI48" s="83"/>
      <c r="AL48">
        <f t="shared" si="2"/>
        <v>0</v>
      </c>
    </row>
    <row r="49" spans="1:38" ht="12.75">
      <c r="A49" s="227" t="s">
        <v>55</v>
      </c>
      <c r="B49" s="194">
        <v>2620</v>
      </c>
      <c r="C49" s="194">
        <v>290</v>
      </c>
      <c r="D49" s="107">
        <v>0</v>
      </c>
      <c r="E49" s="107"/>
      <c r="F49" s="107">
        <v>0</v>
      </c>
      <c r="G49" s="107">
        <f t="shared" si="4"/>
        <v>0</v>
      </c>
      <c r="H49" s="107">
        <v>0</v>
      </c>
      <c r="I49" s="101" t="s">
        <v>21</v>
      </c>
      <c r="J49" s="109">
        <f t="shared" si="5"/>
        <v>0</v>
      </c>
      <c r="W49">
        <f t="shared" si="1"/>
        <v>0</v>
      </c>
      <c r="AB49" s="83"/>
      <c r="AC49" s="83"/>
      <c r="AD49" s="83"/>
      <c r="AE49" s="83"/>
      <c r="AF49" s="83"/>
      <c r="AG49" s="83"/>
      <c r="AH49" s="83"/>
      <c r="AI49" s="83"/>
      <c r="AL49">
        <f t="shared" si="2"/>
        <v>0</v>
      </c>
    </row>
    <row r="50" spans="1:38" ht="12.75">
      <c r="A50" s="227" t="s">
        <v>214</v>
      </c>
      <c r="B50" s="229">
        <v>2630</v>
      </c>
      <c r="C50" s="194">
        <v>300</v>
      </c>
      <c r="D50" s="107">
        <v>0</v>
      </c>
      <c r="E50" s="107"/>
      <c r="F50" s="107">
        <v>0</v>
      </c>
      <c r="G50" s="107">
        <f t="shared" si="4"/>
        <v>0</v>
      </c>
      <c r="H50" s="107">
        <v>0</v>
      </c>
      <c r="I50" s="101" t="s">
        <v>21</v>
      </c>
      <c r="J50" s="109">
        <f t="shared" si="5"/>
        <v>0</v>
      </c>
      <c r="W50">
        <f t="shared" si="1"/>
        <v>0</v>
      </c>
      <c r="AB50" s="83"/>
      <c r="AC50" s="83"/>
      <c r="AD50" s="83"/>
      <c r="AE50" s="83"/>
      <c r="AF50" s="83"/>
      <c r="AG50" s="83"/>
      <c r="AH50" s="83"/>
      <c r="AI50" s="83"/>
      <c r="AL50">
        <f t="shared" si="2"/>
        <v>0</v>
      </c>
    </row>
    <row r="51" spans="1:38" ht="12.75">
      <c r="A51" s="170" t="s">
        <v>215</v>
      </c>
      <c r="B51" s="228">
        <v>2700</v>
      </c>
      <c r="C51" s="219">
        <v>310</v>
      </c>
      <c r="D51" s="107">
        <v>0</v>
      </c>
      <c r="E51" s="107"/>
      <c r="F51" s="107">
        <v>0</v>
      </c>
      <c r="G51" s="107">
        <f t="shared" si="4"/>
        <v>0</v>
      </c>
      <c r="H51" s="107">
        <v>0</v>
      </c>
      <c r="I51" s="101" t="s">
        <v>21</v>
      </c>
      <c r="J51" s="109">
        <f t="shared" si="5"/>
        <v>0</v>
      </c>
      <c r="W51">
        <f t="shared" si="1"/>
        <v>0</v>
      </c>
      <c r="AB51" s="83"/>
      <c r="AC51" s="83"/>
      <c r="AD51" s="83"/>
      <c r="AE51" s="83"/>
      <c r="AF51" s="83"/>
      <c r="AG51" s="83"/>
      <c r="AH51" s="83"/>
      <c r="AI51" s="83"/>
      <c r="AL51">
        <f t="shared" si="2"/>
        <v>0</v>
      </c>
    </row>
    <row r="52" spans="1:38" ht="12.75">
      <c r="A52" s="11" t="s">
        <v>57</v>
      </c>
      <c r="B52" s="4">
        <v>2710</v>
      </c>
      <c r="C52" s="4">
        <v>320</v>
      </c>
      <c r="D52" s="107">
        <f>D53+D54+D55</f>
        <v>0</v>
      </c>
      <c r="E52" s="107"/>
      <c r="F52" s="107">
        <f>F53+F54+F55</f>
        <v>0</v>
      </c>
      <c r="G52" s="107">
        <f>G53+G54+G55</f>
        <v>0</v>
      </c>
      <c r="H52" s="107">
        <f>H53+H54+H55</f>
        <v>0</v>
      </c>
      <c r="I52" s="101" t="s">
        <v>21</v>
      </c>
      <c r="J52" s="109">
        <v>0</v>
      </c>
      <c r="W52">
        <f t="shared" si="1"/>
        <v>0</v>
      </c>
      <c r="AB52" s="83"/>
      <c r="AC52" s="83"/>
      <c r="AD52" s="83"/>
      <c r="AE52" s="83"/>
      <c r="AF52" s="83"/>
      <c r="AG52" s="83"/>
      <c r="AH52" s="83"/>
      <c r="AI52" s="83"/>
      <c r="AL52">
        <f t="shared" si="2"/>
        <v>0</v>
      </c>
    </row>
    <row r="53" spans="1:38" ht="12.75">
      <c r="A53" s="11" t="s">
        <v>58</v>
      </c>
      <c r="B53" s="4">
        <v>2720</v>
      </c>
      <c r="C53" s="4">
        <v>330</v>
      </c>
      <c r="D53" s="107">
        <v>0</v>
      </c>
      <c r="E53" s="107"/>
      <c r="F53" s="107">
        <v>0</v>
      </c>
      <c r="G53" s="107">
        <f t="shared" si="4"/>
        <v>0</v>
      </c>
      <c r="H53" s="107">
        <v>0</v>
      </c>
      <c r="I53" s="101" t="s">
        <v>21</v>
      </c>
      <c r="J53" s="109">
        <f t="shared" si="5"/>
        <v>0</v>
      </c>
      <c r="W53">
        <f t="shared" si="1"/>
        <v>0</v>
      </c>
      <c r="AB53" s="83"/>
      <c r="AC53" s="83"/>
      <c r="AD53" s="83"/>
      <c r="AE53" s="83"/>
      <c r="AF53" s="83"/>
      <c r="AG53" s="83"/>
      <c r="AH53" s="83"/>
      <c r="AI53" s="83"/>
      <c r="AL53">
        <f t="shared" si="2"/>
        <v>0</v>
      </c>
    </row>
    <row r="54" spans="1:38" ht="12.75">
      <c r="A54" s="11" t="s">
        <v>216</v>
      </c>
      <c r="B54" s="4">
        <v>2730</v>
      </c>
      <c r="C54" s="4">
        <v>340</v>
      </c>
      <c r="D54" s="107">
        <v>0</v>
      </c>
      <c r="E54" s="107"/>
      <c r="F54" s="107">
        <v>0</v>
      </c>
      <c r="G54" s="107">
        <f t="shared" si="4"/>
        <v>0</v>
      </c>
      <c r="H54" s="107">
        <v>0</v>
      </c>
      <c r="I54" s="101" t="s">
        <v>21</v>
      </c>
      <c r="J54" s="109">
        <f t="shared" si="5"/>
        <v>0</v>
      </c>
      <c r="W54">
        <f t="shared" si="1"/>
        <v>0</v>
      </c>
      <c r="AB54" s="83"/>
      <c r="AC54" s="83"/>
      <c r="AD54" s="83"/>
      <c r="AE54" s="83"/>
      <c r="AF54" s="83"/>
      <c r="AG54" s="83"/>
      <c r="AH54" s="83"/>
      <c r="AI54" s="83"/>
      <c r="AL54">
        <f t="shared" si="2"/>
        <v>0</v>
      </c>
    </row>
    <row r="55" spans="1:38" ht="12.75">
      <c r="A55" s="170" t="s">
        <v>217</v>
      </c>
      <c r="B55" s="90">
        <v>2800</v>
      </c>
      <c r="C55" s="90">
        <v>350</v>
      </c>
      <c r="D55" s="107">
        <f>D56+D57+D58</f>
        <v>0</v>
      </c>
      <c r="E55" s="107"/>
      <c r="F55" s="107">
        <v>0</v>
      </c>
      <c r="G55" s="107"/>
      <c r="H55" s="107">
        <f>H56+H57+H58</f>
        <v>0</v>
      </c>
      <c r="I55" s="101" t="s">
        <v>21</v>
      </c>
      <c r="J55" s="109">
        <v>0</v>
      </c>
      <c r="W55">
        <f t="shared" si="1"/>
        <v>0</v>
      </c>
      <c r="AB55" s="83"/>
      <c r="AC55" s="83"/>
      <c r="AD55" s="83"/>
      <c r="AE55" s="83"/>
      <c r="AF55" s="83"/>
      <c r="AG55" s="83"/>
      <c r="AH55" s="83"/>
      <c r="AI55" s="83"/>
      <c r="AL55">
        <f t="shared" si="2"/>
        <v>0</v>
      </c>
    </row>
    <row r="56" spans="1:38" ht="12.75">
      <c r="A56" s="21" t="s">
        <v>61</v>
      </c>
      <c r="B56" s="5">
        <v>3000</v>
      </c>
      <c r="C56" s="5">
        <v>360</v>
      </c>
      <c r="D56" s="107">
        <v>0</v>
      </c>
      <c r="E56" s="107"/>
      <c r="F56" s="107">
        <v>0</v>
      </c>
      <c r="G56" s="107">
        <f t="shared" si="4"/>
        <v>0</v>
      </c>
      <c r="H56" s="107">
        <v>0</v>
      </c>
      <c r="I56" s="101" t="s">
        <v>21</v>
      </c>
      <c r="J56" s="109">
        <f t="shared" si="5"/>
        <v>0</v>
      </c>
      <c r="W56">
        <f t="shared" si="1"/>
        <v>0</v>
      </c>
      <c r="AB56" s="83"/>
      <c r="AC56" s="83"/>
      <c r="AD56" s="83"/>
      <c r="AE56" s="83"/>
      <c r="AF56" s="83"/>
      <c r="AG56" s="83"/>
      <c r="AH56" s="83"/>
      <c r="AI56" s="83"/>
      <c r="AL56">
        <f t="shared" si="2"/>
        <v>0</v>
      </c>
    </row>
    <row r="57" spans="1:38" ht="12.75">
      <c r="A57" s="19" t="s">
        <v>62</v>
      </c>
      <c r="B57" s="5">
        <v>3100</v>
      </c>
      <c r="C57" s="5">
        <v>370</v>
      </c>
      <c r="D57" s="107">
        <v>0</v>
      </c>
      <c r="E57" s="107"/>
      <c r="F57" s="107">
        <v>0</v>
      </c>
      <c r="G57" s="107">
        <f t="shared" si="4"/>
        <v>0</v>
      </c>
      <c r="H57" s="107">
        <v>0</v>
      </c>
      <c r="I57" s="101" t="s">
        <v>21</v>
      </c>
      <c r="J57" s="109">
        <f t="shared" si="5"/>
        <v>0</v>
      </c>
      <c r="W57">
        <f t="shared" si="1"/>
        <v>0</v>
      </c>
      <c r="AB57" s="83"/>
      <c r="AC57" s="83"/>
      <c r="AD57" s="83"/>
      <c r="AE57" s="83"/>
      <c r="AF57" s="83"/>
      <c r="AG57" s="83"/>
      <c r="AH57" s="83"/>
      <c r="AI57" s="83"/>
      <c r="AL57">
        <f t="shared" si="2"/>
        <v>0</v>
      </c>
    </row>
    <row r="58" spans="1:38" ht="12.75">
      <c r="A58" s="230" t="s">
        <v>63</v>
      </c>
      <c r="B58" s="220">
        <v>3110</v>
      </c>
      <c r="C58" s="220">
        <v>380</v>
      </c>
      <c r="D58" s="107">
        <v>0</v>
      </c>
      <c r="E58" s="107"/>
      <c r="F58" s="107">
        <v>0</v>
      </c>
      <c r="G58" s="107">
        <v>0</v>
      </c>
      <c r="H58" s="107">
        <v>0</v>
      </c>
      <c r="I58" s="101" t="s">
        <v>21</v>
      </c>
      <c r="J58" s="109">
        <v>0</v>
      </c>
      <c r="W58">
        <f t="shared" si="1"/>
        <v>0</v>
      </c>
      <c r="AB58" s="83"/>
      <c r="AC58" s="83"/>
      <c r="AD58" s="83"/>
      <c r="AE58" s="83"/>
      <c r="AF58" s="83"/>
      <c r="AG58" s="83"/>
      <c r="AH58" s="83"/>
      <c r="AI58" s="83"/>
      <c r="AL58">
        <f t="shared" si="2"/>
        <v>0</v>
      </c>
    </row>
    <row r="59" spans="1:38" ht="12.75">
      <c r="A59" s="230" t="s">
        <v>64</v>
      </c>
      <c r="B59" s="229">
        <v>3120</v>
      </c>
      <c r="C59" s="220">
        <v>390</v>
      </c>
      <c r="D59" s="107">
        <v>0</v>
      </c>
      <c r="E59" s="107"/>
      <c r="F59" s="107">
        <v>0</v>
      </c>
      <c r="G59" s="107">
        <f t="shared" si="4"/>
        <v>0</v>
      </c>
      <c r="H59" s="107">
        <v>0</v>
      </c>
      <c r="I59" s="101" t="s">
        <v>21</v>
      </c>
      <c r="J59" s="109">
        <f t="shared" si="5"/>
        <v>0</v>
      </c>
      <c r="W59">
        <f t="shared" si="1"/>
        <v>0</v>
      </c>
      <c r="AB59" s="83"/>
      <c r="AC59" s="83"/>
      <c r="AD59" s="83"/>
      <c r="AE59" s="83"/>
      <c r="AF59" s="83"/>
      <c r="AG59" s="83"/>
      <c r="AH59" s="83"/>
      <c r="AI59" s="83"/>
      <c r="AL59">
        <f t="shared" si="2"/>
        <v>0</v>
      </c>
    </row>
    <row r="60" spans="1:38" ht="12.75">
      <c r="A60" s="11" t="s">
        <v>218</v>
      </c>
      <c r="B60" s="4">
        <v>3121</v>
      </c>
      <c r="C60" s="4">
        <v>400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1" t="s">
        <v>21</v>
      </c>
      <c r="J60" s="109">
        <f t="shared" si="5"/>
        <v>0</v>
      </c>
      <c r="W60">
        <f t="shared" si="1"/>
        <v>0</v>
      </c>
      <c r="AB60" s="83"/>
      <c r="AC60" s="83"/>
      <c r="AD60" s="83"/>
      <c r="AE60" s="83"/>
      <c r="AF60" s="83"/>
      <c r="AG60" s="83"/>
      <c r="AH60" s="83"/>
      <c r="AI60" s="83"/>
      <c r="AL60">
        <f t="shared" si="2"/>
        <v>0</v>
      </c>
    </row>
    <row r="61" spans="1:38" ht="12.75">
      <c r="A61" s="11" t="s">
        <v>219</v>
      </c>
      <c r="B61" s="4">
        <v>3122</v>
      </c>
      <c r="C61" s="4">
        <v>410</v>
      </c>
      <c r="D61" s="107">
        <f>D62+D63</f>
        <v>0</v>
      </c>
      <c r="E61" s="107">
        <f>E62+E63</f>
        <v>0</v>
      </c>
      <c r="F61" s="107">
        <f>F62+F63</f>
        <v>0</v>
      </c>
      <c r="G61" s="107">
        <f>G62+G63</f>
        <v>0</v>
      </c>
      <c r="H61" s="107">
        <f>H62+H63</f>
        <v>0</v>
      </c>
      <c r="I61" s="101" t="s">
        <v>21</v>
      </c>
      <c r="J61" s="109">
        <f t="shared" si="5"/>
        <v>0</v>
      </c>
      <c r="W61">
        <f t="shared" si="1"/>
        <v>0</v>
      </c>
      <c r="AB61" s="83"/>
      <c r="AC61" s="83"/>
      <c r="AD61" s="83"/>
      <c r="AE61" s="83"/>
      <c r="AF61" s="83"/>
      <c r="AG61" s="83"/>
      <c r="AH61" s="83"/>
      <c r="AI61" s="83"/>
      <c r="AL61">
        <f t="shared" si="2"/>
        <v>0</v>
      </c>
    </row>
    <row r="62" spans="1:38" ht="12.75">
      <c r="A62" s="231" t="s">
        <v>68</v>
      </c>
      <c r="B62" s="221">
        <v>3130</v>
      </c>
      <c r="C62" s="221">
        <v>420</v>
      </c>
      <c r="D62" s="107">
        <v>0</v>
      </c>
      <c r="E62" s="107"/>
      <c r="F62" s="107">
        <v>0</v>
      </c>
      <c r="G62" s="107">
        <f t="shared" si="4"/>
        <v>0</v>
      </c>
      <c r="H62" s="107">
        <v>0</v>
      </c>
      <c r="I62" s="101" t="s">
        <v>21</v>
      </c>
      <c r="J62" s="109">
        <f t="shared" si="5"/>
        <v>0</v>
      </c>
      <c r="W62">
        <f t="shared" si="1"/>
        <v>0</v>
      </c>
      <c r="AB62" s="83"/>
      <c r="AC62" s="83"/>
      <c r="AD62" s="83"/>
      <c r="AE62" s="83"/>
      <c r="AF62" s="83"/>
      <c r="AG62" s="83"/>
      <c r="AH62" s="83"/>
      <c r="AI62" s="83"/>
      <c r="AL62">
        <f t="shared" si="2"/>
        <v>0</v>
      </c>
    </row>
    <row r="63" spans="1:38" ht="12.75">
      <c r="A63" s="11" t="s">
        <v>220</v>
      </c>
      <c r="B63" s="4">
        <v>3131</v>
      </c>
      <c r="C63" s="4">
        <v>430</v>
      </c>
      <c r="D63" s="107">
        <f>D64+D65+D66</f>
        <v>0</v>
      </c>
      <c r="E63" s="107">
        <f>E64+E65+E66</f>
        <v>0</v>
      </c>
      <c r="F63" s="107">
        <v>0</v>
      </c>
      <c r="G63" s="107">
        <f>G64+G65+G66</f>
        <v>0</v>
      </c>
      <c r="H63" s="107">
        <f>H64+H65+H66</f>
        <v>0</v>
      </c>
      <c r="I63" s="101" t="s">
        <v>21</v>
      </c>
      <c r="J63" s="109">
        <f t="shared" si="5"/>
        <v>0</v>
      </c>
      <c r="W63">
        <f t="shared" si="1"/>
        <v>0</v>
      </c>
      <c r="AB63" s="83"/>
      <c r="AC63" s="83"/>
      <c r="AD63" s="83"/>
      <c r="AE63" s="83"/>
      <c r="AF63" s="83"/>
      <c r="AG63" s="83"/>
      <c r="AH63" s="83"/>
      <c r="AI63" s="83"/>
      <c r="AL63">
        <f t="shared" si="2"/>
        <v>0</v>
      </c>
    </row>
    <row r="64" spans="1:38" ht="12.75">
      <c r="A64" s="11" t="s">
        <v>71</v>
      </c>
      <c r="B64" s="4">
        <v>3132</v>
      </c>
      <c r="C64" s="4">
        <v>440</v>
      </c>
      <c r="D64" s="107">
        <v>0</v>
      </c>
      <c r="E64" s="107"/>
      <c r="F64" s="107">
        <v>0</v>
      </c>
      <c r="G64" s="107">
        <f t="shared" si="4"/>
        <v>0</v>
      </c>
      <c r="H64" s="107">
        <v>0</v>
      </c>
      <c r="I64" s="101" t="s">
        <v>21</v>
      </c>
      <c r="J64" s="109">
        <f t="shared" si="5"/>
        <v>0</v>
      </c>
      <c r="W64">
        <f t="shared" si="1"/>
        <v>0</v>
      </c>
      <c r="AB64" s="83"/>
      <c r="AC64" s="83"/>
      <c r="AD64" s="83"/>
      <c r="AE64" s="83"/>
      <c r="AF64" s="83"/>
      <c r="AG64" s="83"/>
      <c r="AH64" s="83"/>
      <c r="AI64" s="83"/>
      <c r="AL64">
        <f t="shared" si="2"/>
        <v>0</v>
      </c>
    </row>
    <row r="65" spans="1:38" ht="12.75">
      <c r="A65" s="230" t="s">
        <v>72</v>
      </c>
      <c r="B65" s="220">
        <v>3140</v>
      </c>
      <c r="C65" s="220">
        <v>450</v>
      </c>
      <c r="D65" s="108">
        <v>0</v>
      </c>
      <c r="E65" s="108"/>
      <c r="F65" s="108">
        <v>0</v>
      </c>
      <c r="G65" s="107">
        <f t="shared" si="4"/>
        <v>0</v>
      </c>
      <c r="H65" s="108">
        <v>0</v>
      </c>
      <c r="I65" s="101" t="s">
        <v>21</v>
      </c>
      <c r="J65" s="110">
        <f t="shared" si="5"/>
        <v>0</v>
      </c>
      <c r="W65">
        <f t="shared" si="1"/>
        <v>0</v>
      </c>
      <c r="AB65" s="83"/>
      <c r="AC65" s="83"/>
      <c r="AD65" s="83"/>
      <c r="AE65" s="83"/>
      <c r="AF65" s="83"/>
      <c r="AG65" s="83"/>
      <c r="AH65" s="83"/>
      <c r="AI65" s="83"/>
      <c r="AL65">
        <f t="shared" si="2"/>
        <v>0</v>
      </c>
    </row>
    <row r="66" spans="1:38" ht="12.75">
      <c r="A66" s="11" t="s">
        <v>221</v>
      </c>
      <c r="B66" s="4">
        <v>3141</v>
      </c>
      <c r="C66" s="4">
        <v>460</v>
      </c>
      <c r="D66" s="107">
        <v>0</v>
      </c>
      <c r="E66" s="107"/>
      <c r="F66" s="107">
        <v>0</v>
      </c>
      <c r="G66" s="107">
        <f t="shared" si="4"/>
        <v>0</v>
      </c>
      <c r="H66" s="107">
        <v>0</v>
      </c>
      <c r="I66" s="103" t="s">
        <v>21</v>
      </c>
      <c r="J66" s="109">
        <f t="shared" si="5"/>
        <v>0</v>
      </c>
      <c r="W66">
        <f t="shared" si="1"/>
        <v>0</v>
      </c>
      <c r="AB66" s="83"/>
      <c r="AC66" s="83"/>
      <c r="AD66" s="83"/>
      <c r="AE66" s="83"/>
      <c r="AF66" s="83"/>
      <c r="AG66" s="83"/>
      <c r="AH66" s="83"/>
      <c r="AI66" s="83"/>
      <c r="AL66">
        <f t="shared" si="2"/>
        <v>0</v>
      </c>
    </row>
    <row r="67" spans="1:35" ht="12.75">
      <c r="A67" s="11" t="s">
        <v>222</v>
      </c>
      <c r="B67" s="4">
        <v>3142</v>
      </c>
      <c r="C67" s="4">
        <v>470</v>
      </c>
      <c r="D67" s="108">
        <v>0</v>
      </c>
      <c r="E67" s="108"/>
      <c r="F67" s="108">
        <v>0</v>
      </c>
      <c r="G67" s="107">
        <f>SUM(K67:S67)</f>
        <v>0</v>
      </c>
      <c r="H67" s="108">
        <v>0</v>
      </c>
      <c r="I67" s="101" t="s">
        <v>21</v>
      </c>
      <c r="J67" s="110">
        <f>F67+G67-H67</f>
        <v>0</v>
      </c>
      <c r="AB67" s="83"/>
      <c r="AC67" s="83"/>
      <c r="AD67" s="83"/>
      <c r="AE67" s="83"/>
      <c r="AF67" s="83"/>
      <c r="AG67" s="83"/>
      <c r="AH67" s="83"/>
      <c r="AI67" s="83"/>
    </row>
    <row r="68" spans="1:35" ht="12.75">
      <c r="A68" s="11" t="s">
        <v>76</v>
      </c>
      <c r="B68" s="4">
        <v>3143</v>
      </c>
      <c r="C68" s="4">
        <v>480</v>
      </c>
      <c r="D68" s="107">
        <v>0</v>
      </c>
      <c r="E68" s="107"/>
      <c r="F68" s="107">
        <v>0</v>
      </c>
      <c r="G68" s="107">
        <f>SUM(K68:S68)</f>
        <v>0</v>
      </c>
      <c r="H68" s="107">
        <v>0</v>
      </c>
      <c r="I68" s="103" t="s">
        <v>21</v>
      </c>
      <c r="J68" s="109">
        <f>F68+G68-H68</f>
        <v>0</v>
      </c>
      <c r="AB68" s="83"/>
      <c r="AC68" s="83"/>
      <c r="AD68" s="83"/>
      <c r="AE68" s="83"/>
      <c r="AF68" s="83"/>
      <c r="AG68" s="83"/>
      <c r="AH68" s="83"/>
      <c r="AI68" s="83"/>
    </row>
    <row r="69" spans="1:35" ht="12.75">
      <c r="A69" s="227" t="s">
        <v>169</v>
      </c>
      <c r="B69" s="194">
        <v>3150</v>
      </c>
      <c r="C69" s="194">
        <v>490</v>
      </c>
      <c r="D69" s="108">
        <v>0</v>
      </c>
      <c r="E69" s="108"/>
      <c r="F69" s="108">
        <v>0</v>
      </c>
      <c r="G69" s="107">
        <f>SUM(K69:S69)</f>
        <v>0</v>
      </c>
      <c r="H69" s="108">
        <v>0</v>
      </c>
      <c r="I69" s="101" t="s">
        <v>21</v>
      </c>
      <c r="J69" s="110">
        <f>F69+G69-H69</f>
        <v>0</v>
      </c>
      <c r="AB69" s="83"/>
      <c r="AC69" s="83"/>
      <c r="AD69" s="83"/>
      <c r="AE69" s="83"/>
      <c r="AF69" s="83"/>
      <c r="AG69" s="83"/>
      <c r="AH69" s="83"/>
      <c r="AI69" s="83"/>
    </row>
    <row r="70" spans="1:35" ht="12.75">
      <c r="A70" s="222" t="s">
        <v>223</v>
      </c>
      <c r="B70" s="223">
        <v>3160</v>
      </c>
      <c r="C70" s="223">
        <v>500</v>
      </c>
      <c r="D70" s="107">
        <v>0</v>
      </c>
      <c r="E70" s="107"/>
      <c r="F70" s="107">
        <v>0</v>
      </c>
      <c r="G70" s="107">
        <f>SUM(K70:S70)</f>
        <v>0</v>
      </c>
      <c r="H70" s="107">
        <v>0</v>
      </c>
      <c r="I70" s="103" t="s">
        <v>21</v>
      </c>
      <c r="J70" s="109">
        <f>F70+G70-H70</f>
        <v>0</v>
      </c>
      <c r="AB70" s="83"/>
      <c r="AC70" s="83"/>
      <c r="AD70" s="83"/>
      <c r="AE70" s="83"/>
      <c r="AF70" s="83"/>
      <c r="AG70" s="83"/>
      <c r="AH70" s="83"/>
      <c r="AI70" s="83"/>
    </row>
    <row r="71" spans="1:35" ht="12.75">
      <c r="A71" s="8" t="s">
        <v>79</v>
      </c>
      <c r="B71" s="23">
        <v>3200</v>
      </c>
      <c r="C71" s="23">
        <v>510</v>
      </c>
      <c r="D71" s="47"/>
      <c r="E71" s="47"/>
      <c r="F71" s="47"/>
      <c r="G71" s="47"/>
      <c r="H71" s="99"/>
      <c r="I71" s="47"/>
      <c r="J71" s="47"/>
      <c r="AB71" s="83"/>
      <c r="AC71" s="83"/>
      <c r="AD71" s="83"/>
      <c r="AE71" s="83"/>
      <c r="AF71" s="83"/>
      <c r="AG71" s="83"/>
      <c r="AH71" s="83"/>
      <c r="AI71" s="83"/>
    </row>
    <row r="72" spans="1:38" ht="12.75">
      <c r="A72" s="37">
        <v>1</v>
      </c>
      <c r="B72" s="23">
        <v>2</v>
      </c>
      <c r="C72" s="23">
        <v>3</v>
      </c>
      <c r="D72" s="40">
        <v>4</v>
      </c>
      <c r="E72" s="40">
        <v>5</v>
      </c>
      <c r="F72" s="40">
        <v>6</v>
      </c>
      <c r="G72" s="40">
        <v>7</v>
      </c>
      <c r="H72" s="38">
        <v>8</v>
      </c>
      <c r="I72" s="38">
        <v>9</v>
      </c>
      <c r="J72" s="40">
        <v>10</v>
      </c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X72" s="41"/>
      <c r="Y72" s="41"/>
      <c r="Z72" s="41"/>
      <c r="AA72" s="41"/>
      <c r="AB72" s="84"/>
      <c r="AC72" s="84"/>
      <c r="AD72" s="84"/>
      <c r="AE72" s="84"/>
      <c r="AF72" s="84"/>
      <c r="AG72" s="84"/>
      <c r="AH72" s="84"/>
      <c r="AI72" s="84"/>
      <c r="AJ72" s="41"/>
      <c r="AK72" s="41"/>
      <c r="AL72">
        <f t="shared" si="2"/>
        <v>0</v>
      </c>
    </row>
    <row r="73" spans="1:38" ht="12.75">
      <c r="A73" s="24" t="s">
        <v>139</v>
      </c>
      <c r="B73" s="221">
        <v>3210</v>
      </c>
      <c r="C73" s="221">
        <v>520</v>
      </c>
      <c r="D73" s="111">
        <f>D74+D75+D76</f>
        <v>0</v>
      </c>
      <c r="E73" s="111">
        <f>E74+E75+E76</f>
        <v>0</v>
      </c>
      <c r="F73" s="111">
        <f>F74+F75+F76</f>
        <v>0</v>
      </c>
      <c r="G73" s="111">
        <f>G74+G75+G76</f>
        <v>0</v>
      </c>
      <c r="H73" s="111">
        <f>H74+H75+H76</f>
        <v>0</v>
      </c>
      <c r="I73" s="101" t="s">
        <v>21</v>
      </c>
      <c r="J73" s="112">
        <f>F73+G73-H73</f>
        <v>0</v>
      </c>
      <c r="W73">
        <f t="shared" si="1"/>
        <v>0</v>
      </c>
      <c r="AB73" s="83"/>
      <c r="AC73" s="83"/>
      <c r="AD73" s="83"/>
      <c r="AE73" s="83"/>
      <c r="AF73" s="83"/>
      <c r="AG73" s="83"/>
      <c r="AH73" s="83"/>
      <c r="AI73" s="83"/>
      <c r="AL73">
        <f t="shared" si="2"/>
        <v>0</v>
      </c>
    </row>
    <row r="74" spans="1:38" ht="12.75">
      <c r="A74" s="24" t="s">
        <v>81</v>
      </c>
      <c r="B74" s="4">
        <v>3220</v>
      </c>
      <c r="C74" s="4">
        <v>530</v>
      </c>
      <c r="D74" s="107">
        <v>0</v>
      </c>
      <c r="E74" s="107"/>
      <c r="F74" s="107">
        <v>0</v>
      </c>
      <c r="G74" s="107">
        <f aca="true" t="shared" si="6" ref="G74:G83">SUM(K74:S74)</f>
        <v>0</v>
      </c>
      <c r="H74" s="107">
        <v>0</v>
      </c>
      <c r="I74" s="101" t="s">
        <v>21</v>
      </c>
      <c r="J74" s="112">
        <f aca="true" t="shared" si="7" ref="J74:J83">F74+G74-H74</f>
        <v>0</v>
      </c>
      <c r="W74">
        <f t="shared" si="1"/>
        <v>0</v>
      </c>
      <c r="AB74" s="83"/>
      <c r="AC74" s="83"/>
      <c r="AD74" s="83"/>
      <c r="AE74" s="83"/>
      <c r="AF74" s="83"/>
      <c r="AG74" s="83"/>
      <c r="AH74" s="83"/>
      <c r="AI74" s="83"/>
      <c r="AL74">
        <f t="shared" si="2"/>
        <v>0</v>
      </c>
    </row>
    <row r="75" spans="1:38" ht="12.75">
      <c r="A75" s="24" t="s">
        <v>224</v>
      </c>
      <c r="B75" s="4">
        <v>3230</v>
      </c>
      <c r="C75" s="4">
        <v>540</v>
      </c>
      <c r="D75" s="107">
        <v>0</v>
      </c>
      <c r="E75" s="107"/>
      <c r="F75" s="107">
        <v>0</v>
      </c>
      <c r="G75" s="107">
        <f t="shared" si="6"/>
        <v>0</v>
      </c>
      <c r="H75" s="107">
        <v>0</v>
      </c>
      <c r="I75" s="101" t="s">
        <v>21</v>
      </c>
      <c r="J75" s="112">
        <f t="shared" si="7"/>
        <v>0</v>
      </c>
      <c r="W75">
        <f t="shared" si="1"/>
        <v>0</v>
      </c>
      <c r="AB75" s="83"/>
      <c r="AC75" s="83"/>
      <c r="AD75" s="83"/>
      <c r="AE75" s="83"/>
      <c r="AF75" s="83"/>
      <c r="AG75" s="83"/>
      <c r="AH75" s="83"/>
      <c r="AI75" s="83"/>
      <c r="AL75">
        <f t="shared" si="2"/>
        <v>0</v>
      </c>
    </row>
    <row r="76" spans="1:38" ht="12.75">
      <c r="A76" s="24" t="s">
        <v>82</v>
      </c>
      <c r="B76" s="4">
        <v>3240</v>
      </c>
      <c r="C76" s="4">
        <v>550</v>
      </c>
      <c r="D76" s="107">
        <v>0</v>
      </c>
      <c r="E76" s="107"/>
      <c r="F76" s="107">
        <v>0</v>
      </c>
      <c r="G76" s="107">
        <f t="shared" si="6"/>
        <v>0</v>
      </c>
      <c r="H76" s="107">
        <v>0</v>
      </c>
      <c r="I76" s="101" t="s">
        <v>21</v>
      </c>
      <c r="J76" s="112">
        <f t="shared" si="7"/>
        <v>0</v>
      </c>
      <c r="W76">
        <f t="shared" si="1"/>
        <v>0</v>
      </c>
      <c r="AB76" s="83"/>
      <c r="AC76" s="83"/>
      <c r="AD76" s="83"/>
      <c r="AE76" s="83"/>
      <c r="AF76" s="83"/>
      <c r="AG76" s="83"/>
      <c r="AH76" s="83"/>
      <c r="AI76" s="83"/>
      <c r="AL76">
        <f t="shared" si="2"/>
        <v>0</v>
      </c>
    </row>
    <row r="77" spans="1:38" ht="12.75">
      <c r="A77" s="51" t="s">
        <v>140</v>
      </c>
      <c r="B77" s="51">
        <v>4100</v>
      </c>
      <c r="C77" s="51">
        <v>560</v>
      </c>
      <c r="D77" s="107">
        <v>0</v>
      </c>
      <c r="E77" s="107"/>
      <c r="F77" s="107">
        <v>0</v>
      </c>
      <c r="G77" s="107">
        <f t="shared" si="6"/>
        <v>0</v>
      </c>
      <c r="H77" s="107">
        <v>0</v>
      </c>
      <c r="I77" s="101" t="s">
        <v>21</v>
      </c>
      <c r="J77" s="112">
        <f t="shared" si="7"/>
        <v>0</v>
      </c>
      <c r="W77">
        <f t="shared" si="1"/>
        <v>0</v>
      </c>
      <c r="AB77" s="83"/>
      <c r="AC77" s="83"/>
      <c r="AD77" s="83"/>
      <c r="AE77" s="83"/>
      <c r="AF77" s="83"/>
      <c r="AG77" s="83"/>
      <c r="AH77" s="83"/>
      <c r="AI77" s="83"/>
      <c r="AL77">
        <f t="shared" si="2"/>
        <v>0</v>
      </c>
    </row>
    <row r="78" spans="1:38" ht="12.75">
      <c r="A78" s="227" t="s">
        <v>86</v>
      </c>
      <c r="B78" s="194">
        <v>4110</v>
      </c>
      <c r="C78" s="194">
        <v>570</v>
      </c>
      <c r="D78" s="107">
        <v>0</v>
      </c>
      <c r="E78" s="107"/>
      <c r="F78" s="107">
        <v>0</v>
      </c>
      <c r="G78" s="107">
        <f t="shared" si="6"/>
        <v>0</v>
      </c>
      <c r="H78" s="107">
        <v>0</v>
      </c>
      <c r="I78" s="101" t="s">
        <v>21</v>
      </c>
      <c r="J78" s="112">
        <f t="shared" si="7"/>
        <v>0</v>
      </c>
      <c r="W78">
        <f t="shared" si="1"/>
        <v>0</v>
      </c>
      <c r="AB78" s="83"/>
      <c r="AC78" s="83"/>
      <c r="AD78" s="83"/>
      <c r="AE78" s="83"/>
      <c r="AF78" s="83"/>
      <c r="AG78" s="83"/>
      <c r="AH78" s="83"/>
      <c r="AI78" s="83"/>
      <c r="AL78">
        <f t="shared" si="2"/>
        <v>0</v>
      </c>
    </row>
    <row r="79" spans="1:38" ht="12.75">
      <c r="A79" s="54" t="s">
        <v>87</v>
      </c>
      <c r="B79" s="55">
        <v>4111</v>
      </c>
      <c r="C79" s="55">
        <v>580</v>
      </c>
      <c r="D79" s="104">
        <v>0</v>
      </c>
      <c r="E79" s="104"/>
      <c r="F79" s="104">
        <v>0</v>
      </c>
      <c r="G79" s="107">
        <f t="shared" si="6"/>
        <v>0</v>
      </c>
      <c r="H79" s="104">
        <v>0</v>
      </c>
      <c r="I79" s="101" t="s">
        <v>21</v>
      </c>
      <c r="J79" s="112">
        <f t="shared" si="7"/>
        <v>0</v>
      </c>
      <c r="W79">
        <f t="shared" si="1"/>
        <v>0</v>
      </c>
      <c r="AB79" s="83"/>
      <c r="AC79" s="83"/>
      <c r="AD79" s="83"/>
      <c r="AE79" s="83"/>
      <c r="AF79" s="83"/>
      <c r="AG79" s="83"/>
      <c r="AH79" s="83"/>
      <c r="AI79" s="83"/>
      <c r="AL79">
        <f t="shared" si="2"/>
        <v>0</v>
      </c>
    </row>
    <row r="80" spans="1:38" ht="12.75">
      <c r="A80" s="11" t="s">
        <v>88</v>
      </c>
      <c r="B80" s="4">
        <v>4112</v>
      </c>
      <c r="C80" s="4">
        <v>590</v>
      </c>
      <c r="D80" s="107">
        <v>0</v>
      </c>
      <c r="E80" s="107"/>
      <c r="F80" s="107">
        <v>0</v>
      </c>
      <c r="G80" s="107">
        <f t="shared" si="6"/>
        <v>0</v>
      </c>
      <c r="H80" s="107">
        <v>0</v>
      </c>
      <c r="I80" s="101" t="s">
        <v>21</v>
      </c>
      <c r="J80" s="112">
        <f t="shared" si="7"/>
        <v>0</v>
      </c>
      <c r="W80">
        <f t="shared" si="1"/>
        <v>0</v>
      </c>
      <c r="AB80" s="83"/>
      <c r="AC80" s="83"/>
      <c r="AD80" s="83"/>
      <c r="AE80" s="83"/>
      <c r="AF80" s="83"/>
      <c r="AG80" s="83"/>
      <c r="AH80" s="83"/>
      <c r="AI80" s="83"/>
      <c r="AL80">
        <f t="shared" si="2"/>
        <v>0</v>
      </c>
    </row>
    <row r="81" spans="1:38" ht="12.75">
      <c r="A81" s="11" t="s">
        <v>89</v>
      </c>
      <c r="B81" s="4">
        <v>4113</v>
      </c>
      <c r="C81" s="4">
        <v>600</v>
      </c>
      <c r="D81" s="107">
        <v>0</v>
      </c>
      <c r="E81" s="107"/>
      <c r="F81" s="107">
        <v>0</v>
      </c>
      <c r="G81" s="107">
        <f t="shared" si="6"/>
        <v>0</v>
      </c>
      <c r="H81" s="107">
        <v>0</v>
      </c>
      <c r="I81" s="101" t="s">
        <v>21</v>
      </c>
      <c r="J81" s="112">
        <f t="shared" si="7"/>
        <v>0</v>
      </c>
      <c r="W81">
        <f t="shared" si="1"/>
        <v>0</v>
      </c>
      <c r="AB81" s="83"/>
      <c r="AC81" s="83"/>
      <c r="AD81" s="83"/>
      <c r="AE81" s="83"/>
      <c r="AF81" s="83"/>
      <c r="AG81" s="83"/>
      <c r="AH81" s="83"/>
      <c r="AI81" s="83"/>
      <c r="AL81">
        <f t="shared" si="2"/>
        <v>0</v>
      </c>
    </row>
    <row r="82" spans="1:38" ht="12.75">
      <c r="A82" s="219" t="s">
        <v>138</v>
      </c>
      <c r="B82" s="219">
        <v>4200</v>
      </c>
      <c r="C82" s="219">
        <v>610</v>
      </c>
      <c r="D82" s="107">
        <v>0</v>
      </c>
      <c r="E82" s="107"/>
      <c r="F82" s="107">
        <v>0</v>
      </c>
      <c r="G82" s="107">
        <f t="shared" si="6"/>
        <v>0</v>
      </c>
      <c r="H82" s="107">
        <v>0</v>
      </c>
      <c r="I82" s="101" t="s">
        <v>21</v>
      </c>
      <c r="J82" s="112">
        <f t="shared" si="7"/>
        <v>0</v>
      </c>
      <c r="W82">
        <f t="shared" si="1"/>
        <v>0</v>
      </c>
      <c r="AB82" s="83"/>
      <c r="AC82" s="83"/>
      <c r="AD82" s="83"/>
      <c r="AE82" s="83"/>
      <c r="AF82" s="83"/>
      <c r="AG82" s="83"/>
      <c r="AH82" s="83"/>
      <c r="AI82" s="83"/>
      <c r="AL82">
        <f t="shared" si="2"/>
        <v>0</v>
      </c>
    </row>
    <row r="83" spans="1:38" ht="12.75">
      <c r="A83" s="9" t="s">
        <v>90</v>
      </c>
      <c r="B83" s="4">
        <v>4210</v>
      </c>
      <c r="C83" s="4">
        <v>620</v>
      </c>
      <c r="D83" s="107">
        <v>0</v>
      </c>
      <c r="E83" s="107"/>
      <c r="F83" s="107">
        <v>0</v>
      </c>
      <c r="G83" s="107">
        <f t="shared" si="6"/>
        <v>0</v>
      </c>
      <c r="H83" s="107">
        <v>0</v>
      </c>
      <c r="I83" s="101" t="s">
        <v>21</v>
      </c>
      <c r="J83" s="112">
        <f t="shared" si="7"/>
        <v>0</v>
      </c>
      <c r="W83">
        <f aca="true" t="shared" si="8" ref="W83:W90">SUM(K83:V83)</f>
        <v>0</v>
      </c>
      <c r="AB83" s="83"/>
      <c r="AC83" s="83"/>
      <c r="AD83" s="83"/>
      <c r="AE83" s="83"/>
      <c r="AF83" s="83"/>
      <c r="AG83" s="83"/>
      <c r="AH83" s="83"/>
      <c r="AI83" s="83"/>
      <c r="AL83">
        <f aca="true" t="shared" si="9" ref="AL83:AL89">SUM(Z83:AK83)</f>
        <v>0</v>
      </c>
    </row>
    <row r="84" spans="1:38" ht="12.75">
      <c r="A84" s="227" t="s">
        <v>91</v>
      </c>
      <c r="B84" s="194">
        <v>5000</v>
      </c>
      <c r="C84" s="194">
        <v>630</v>
      </c>
      <c r="D84" s="107">
        <v>0</v>
      </c>
      <c r="E84" s="107"/>
      <c r="F84" s="107">
        <v>0</v>
      </c>
      <c r="G84" s="107">
        <f>SUM(K84:S84)</f>
        <v>0</v>
      </c>
      <c r="H84" s="107">
        <v>0</v>
      </c>
      <c r="I84" s="101" t="s">
        <v>21</v>
      </c>
      <c r="J84" s="112">
        <f>F84+G84-H84</f>
        <v>0</v>
      </c>
      <c r="W84">
        <f t="shared" si="8"/>
        <v>0</v>
      </c>
      <c r="AB84" s="83"/>
      <c r="AC84" s="83"/>
      <c r="AD84" s="83"/>
      <c r="AE84" s="83"/>
      <c r="AF84" s="83"/>
      <c r="AG84" s="83"/>
      <c r="AH84" s="83"/>
      <c r="AI84" s="83"/>
      <c r="AL84">
        <f t="shared" si="9"/>
        <v>0</v>
      </c>
    </row>
    <row r="85" spans="1:38" ht="12.75">
      <c r="A85" s="227" t="s">
        <v>85</v>
      </c>
      <c r="B85" s="194">
        <v>9000</v>
      </c>
      <c r="C85" s="194">
        <v>640</v>
      </c>
      <c r="D85" s="25" t="s">
        <v>21</v>
      </c>
      <c r="E85" s="6"/>
      <c r="F85" s="26" t="s">
        <v>21</v>
      </c>
      <c r="G85" s="25" t="s">
        <v>21</v>
      </c>
      <c r="H85" s="26" t="s">
        <v>21</v>
      </c>
      <c r="I85" s="26" t="s">
        <v>21</v>
      </c>
      <c r="J85" s="93" t="s">
        <v>21</v>
      </c>
      <c r="W85">
        <f t="shared" si="8"/>
        <v>0</v>
      </c>
      <c r="AB85" s="83"/>
      <c r="AC85" s="83"/>
      <c r="AD85" s="83"/>
      <c r="AE85" s="83"/>
      <c r="AF85" s="83"/>
      <c r="AG85" s="83"/>
      <c r="AH85" s="83"/>
      <c r="AI85" s="83"/>
      <c r="AL85">
        <f t="shared" si="9"/>
        <v>0</v>
      </c>
    </row>
    <row r="86" spans="23:38" ht="12.75">
      <c r="W86">
        <f t="shared" si="8"/>
        <v>0</v>
      </c>
      <c r="AB86" s="83"/>
      <c r="AC86" s="83"/>
      <c r="AD86" s="83"/>
      <c r="AE86" s="83"/>
      <c r="AF86" s="83"/>
      <c r="AG86" s="83"/>
      <c r="AH86" s="83"/>
      <c r="AI86" s="83"/>
      <c r="AL86">
        <f t="shared" si="9"/>
        <v>0</v>
      </c>
    </row>
    <row r="87" spans="1:38" ht="12.75">
      <c r="A87" s="122" t="s">
        <v>149</v>
      </c>
      <c r="W87">
        <f t="shared" si="8"/>
        <v>0</v>
      </c>
      <c r="AB87" s="83"/>
      <c r="AC87" s="83"/>
      <c r="AD87" s="83"/>
      <c r="AE87" s="83"/>
      <c r="AF87" s="83"/>
      <c r="AG87" s="83"/>
      <c r="AH87" s="83"/>
      <c r="AI87" s="83"/>
      <c r="AL87">
        <f t="shared" si="9"/>
        <v>0</v>
      </c>
    </row>
    <row r="88" spans="23:38" ht="12.75">
      <c r="W88">
        <f t="shared" si="8"/>
        <v>0</v>
      </c>
      <c r="AB88" s="83"/>
      <c r="AC88" s="83"/>
      <c r="AD88" s="83"/>
      <c r="AE88" s="83"/>
      <c r="AF88" s="83"/>
      <c r="AG88" s="83"/>
      <c r="AH88" s="83"/>
      <c r="AI88" s="83"/>
      <c r="AL88">
        <f t="shared" si="9"/>
        <v>0</v>
      </c>
    </row>
    <row r="89" spans="1:38" ht="12.75">
      <c r="A89" s="27" t="s">
        <v>93</v>
      </c>
      <c r="C89" t="s">
        <v>101</v>
      </c>
      <c r="G89" t="s">
        <v>126</v>
      </c>
      <c r="H89" s="271" t="s">
        <v>125</v>
      </c>
      <c r="I89" s="272"/>
      <c r="W89">
        <f t="shared" si="8"/>
        <v>0</v>
      </c>
      <c r="AB89" s="83"/>
      <c r="AC89" s="83"/>
      <c r="AD89" s="83"/>
      <c r="AE89" s="83"/>
      <c r="AF89" s="83"/>
      <c r="AG89" s="83"/>
      <c r="AH89" s="83"/>
      <c r="AI89" s="83"/>
      <c r="AL89">
        <f t="shared" si="9"/>
        <v>0</v>
      </c>
    </row>
    <row r="90" spans="4:35" ht="12.75">
      <c r="D90" s="3" t="s">
        <v>96</v>
      </c>
      <c r="H90" s="3" t="s">
        <v>97</v>
      </c>
      <c r="W90">
        <f t="shared" si="8"/>
        <v>0</v>
      </c>
      <c r="AB90" s="83"/>
      <c r="AC90" s="83"/>
      <c r="AD90" s="83"/>
      <c r="AE90" s="83"/>
      <c r="AF90" s="83"/>
      <c r="AG90" s="83"/>
      <c r="AH90" s="83"/>
      <c r="AI90" s="83"/>
    </row>
    <row r="91" spans="4:7" ht="12.75">
      <c r="D91" s="3"/>
      <c r="G91" s="3"/>
    </row>
    <row r="92" spans="4:7" ht="12.75">
      <c r="D92" s="3"/>
      <c r="G92" s="3"/>
    </row>
    <row r="93" spans="1:9" ht="12.75">
      <c r="A93" s="27" t="s">
        <v>94</v>
      </c>
      <c r="C93" t="s">
        <v>101</v>
      </c>
      <c r="G93" t="s">
        <v>102</v>
      </c>
      <c r="H93" s="80" t="s">
        <v>127</v>
      </c>
      <c r="I93" s="48"/>
    </row>
    <row r="94" spans="4:8" ht="12.75">
      <c r="D94" s="3" t="s">
        <v>96</v>
      </c>
      <c r="H94" s="3" t="s">
        <v>97</v>
      </c>
    </row>
    <row r="96" ht="12.75">
      <c r="A96" s="28" t="s">
        <v>95</v>
      </c>
    </row>
    <row r="103" spans="11:38" ht="12.75">
      <c r="K103" s="83" t="e">
        <f>K23+K25+K27+K28+K29+K30+K31+K32+K33+K37+K38+K39+K40+K42+K43+K44+K45+K46+K47+K48+K49+K50+K51+K53+K54+K55+K56+K57+K58+K59+K62+K63+K64+K65+K66+K74+K75+K76+K77+K78+K79+K80+K81+K82+#REF!+#REF!+#REF!+K83+K84+K85+K86+K87+K88+K89</f>
        <v>#REF!</v>
      </c>
      <c r="L103" s="83" t="e">
        <f>L23+L25+L27+L28+L29+L30+L31+L32+L33+L37+L38+L39+L40+L42+L43+L44+L45+L46+L47+L48+L49+L50+L51+L53+L54+L55+L56+L57+L58+L59+L62+L63+L64+L65+L66+L74+L75+L76+L77+L78+L79+L80+L81+L82+#REF!+#REF!+#REF!+L83+L84+L85+L86+L87+L88+L89</f>
        <v>#REF!</v>
      </c>
      <c r="M103" s="83" t="e">
        <f>M23+M25+M27+M28+M29+M30+M31+M32+M33+M37+M38+M39+M40+M42+M43+M44+M45+M46+M47+M48+M49+M50+M51+M53+M54+M55+M56+M57+M58+M59+M62+M63+M64+M65+M66+M74+M75+M76+M77+M78+M79+M80+M81+M82+#REF!+#REF!+#REF!+M83+M84+M85+M86+M87+M88+M89</f>
        <v>#REF!</v>
      </c>
      <c r="N103" s="83" t="e">
        <f>N23+N25+N27+N28+N29+N30+N31+N32+N33+N37+N38+N39+N40+N42+N43+N44+N45+N46+N47+N48+N49+N50+N51+N53+N54+N55+N56+N57+N58+N59+N62+N63+N64+N65+N66+N74+N75+N76+N77+N78+N79+N80+N81+N82+#REF!+#REF!+#REF!+N83+N84+N85+N86+N87+N88+N89</f>
        <v>#REF!</v>
      </c>
      <c r="O103" s="83" t="e">
        <f>O23+O25+O27+O28+O29+O30+O31+O32+O33+O37+O38+O39+O40+O42+O43+O44+O45+O46+O47+O48+O49+O50+O51+O53+O54+O55+O56+O57+O58+O59+O62+O63+O64+O65+O66+O74+O75+O76+O77+O78+O79+O80+O81+O82+#REF!+#REF!+#REF!+O83+O84+O85+O86+O87+O88+O89</f>
        <v>#REF!</v>
      </c>
      <c r="P103" s="83" t="e">
        <f>P23+P25+P27+P28+P29+P30+P31+P32+P33+P37+P38+P39+P40+P42+P43+P44+P45+P46+P47+P48+P49+P50+P51+P53+P54+P55+P56+P57+P58+P59+P62+P63+P64+P65+P66+P74+P75+P76+P77+P78+P79+P80+P81+P82+#REF!+#REF!+#REF!+P83+P84+P85+P86+P87+P88+P89</f>
        <v>#REF!</v>
      </c>
      <c r="Q103" s="83" t="e">
        <f>Q23+Q25+Q27+Q28+Q29+Q30+Q31+Q32+Q33+Q37+Q38+Q39+Q40+Q42+Q43+Q44+Q45+Q46+Q47+Q48+Q49+Q50+Q51+Q53+Q54+Q55+Q56+Q57+Q58+Q59+Q62+Q63+Q64+Q65+Q66+Q74+Q75+Q76+Q77+Q78+Q79+Q80+Q81+Q82+#REF!+#REF!+#REF!+Q83+Q84+Q85+Q86+Q87+Q88+Q89</f>
        <v>#REF!</v>
      </c>
      <c r="R103" s="83" t="e">
        <f>R23+R25+R27+R28+R29+R30+R31+R32+R33+R37+R38+R39+R40+R42+R43+R44+R45+R46+R47+R48+R49+R50+R51+R53+R54+R55+R56+R57+R58+R59+R62+R63+R64+R65+R66+R74+R75+R76+R77+R78+R79+R80+R81+R82+#REF!+#REF!+#REF!+R83+R84+R85+R86+R87+R88+R89</f>
        <v>#REF!</v>
      </c>
      <c r="S103" s="83" t="e">
        <f>S23+S25+S27+S28+S29+S30+S31+S32+S33+S37+S38+S39+S40+S42+S43+S44+S45+S46+S47+S48+S49+S50+S51+S53+S54+S55+S56+S57+S58+S59+S62+S63+S64+S65+S66+S74+S75+S76+S77+S78+S79+S80+S81+S82+#REF!+#REF!+#REF!+S83+S84+S85+S86+S87+S88+S89</f>
        <v>#REF!</v>
      </c>
      <c r="T103" s="83" t="e">
        <f>T23+T25+T27+T28+T29+T30+T31+T32+T33+T37+T38+T39+T40+T42+T43+T44+T45+T46+T47+T48+T49+T50+T51+T53+T54+T55+T56+T57+T58+T59+T62+T63+T64+T65+T66+T74+T75+T76+T77+T78+T79+T80+T81+T82+#REF!+#REF!+#REF!+T83+T84+T85+T86+T87+T88+T89</f>
        <v>#REF!</v>
      </c>
      <c r="U103" s="83" t="e">
        <f>U23+U25+U27+U28+U29+U30+U31+U32+U33+U37+U38+U39+U40+U42+U43+U44+U45+U46+U47+U48+U49+U50+U51+U53+U54+U55+U56+U57+U58+U59+U62+U63+U64+U65+U66+U74+U75+U76+U77+U78+U79+U80+U81+U82+#REF!+#REF!+#REF!+U83+U84+U85+U86+U87+U88+U89</f>
        <v>#REF!</v>
      </c>
      <c r="V103" s="83" t="e">
        <f>V23+V25+V27+V28+V29+V30+V31+V32+V33+V37+V38+V39+V40+V42+V43+V44+V45+V46+V47+V48+V49+V50+V51+V53+V54+V55+V56+V57+V58+V59+V62+V63+V64+V65+V66+V74+V75+V76+V77+V78+V79+V80+V81+V82+#REF!+#REF!+#REF!+V83+V84+V85+V86+V87+V88+V89</f>
        <v>#REF!</v>
      </c>
      <c r="W103" s="83" t="e">
        <f>K103+L103+M103+N103+O103+P103+Q103+R103+S103+T103+U103+V103</f>
        <v>#REF!</v>
      </c>
      <c r="Z103" s="83" t="e">
        <f>Z22+Z25+Z27+Z28+Z29+Z30+Z31+Z32+Z33+Z37+Z38+Z39+Z40+Z42+Z43+Z44+Z45+Z46+Z47+Z49+Z50+Z51+Z53+Z54+Z56+Z57+Z58+Z59+Z62+Z64+Z65+Z66+Z74+Z75+Z76+Z77+Z78+Z79+Z80+Z81+Z82+#REF!+#REF!+#REF!+Z83+Z84+#REF!+#REF!+#REF!+Z83+Z84+#REF!+Z86+Z87+Z88+Z89+Z90</f>
        <v>#REF!</v>
      </c>
      <c r="AA103" s="85" t="e">
        <f>AA22+AA25+AA27+AA28+AA29+AA30+AA31+AA32+AA33+AA37+AA38+AA39+AA40+AA42+AA43+AA44+AA45+AA46+AA47+AA49+AA50+AA51+AA53+AA54+AA56+AA57+AA58+AA59+AA62+AA64+AA65+AA66+AA74+AA75+AA76+AA77+AA78+AA79+AA80+AA81+AA82+#REF!+#REF!+#REF!+AA83+AA84+#REF!+#REF!+#REF!+AA83+AA84+#REF!+AA86+AA87+AA88+AA89+AA90</f>
        <v>#REF!</v>
      </c>
      <c r="AB103" s="85" t="e">
        <f>AB22+AB25+AB27+AB28+AB29+AB30+AB31+AB32+AB33+AB37+AB38+AB39+AB40+AB42+AB43+AB44+AB45+AB46+AB47+AB49+AB50+AB51+AB53+AB54+AB56+AB57+AB58+AB59+AB62+AB64+AB65+AB66+AB74+AB75+AB76+AB77+AB78+AB79+AB80+AB81+AB82+#REF!+#REF!+#REF!+AB83+AB84+#REF!+#REF!+#REF!+AB83+AB84+#REF!+AB86+AB87+AB88+AB89+AB90</f>
        <v>#REF!</v>
      </c>
      <c r="AC103" s="85" t="e">
        <f>AC22+AC25+AC27+AC28+AC29+AC30+AC31+AC32+AC33+AC37+AC38+AC39+AC40+AC42+AC43+AC44+AC45+AC46+AC47+AC49+AC50+AC51+AC53+AC54+AC56+AC57+AC58+AC59+AC62+AC64+AC65+AC66+AC74+AC75+AC76+AC77+AC78+AC79+AC80+AC81+AC82+#REF!+#REF!+#REF!+AC83+AC84+#REF!+#REF!+#REF!+AC83+AC84+#REF!+AC86+AC87+AC88+AC89+AC90</f>
        <v>#REF!</v>
      </c>
      <c r="AD103" s="85" t="e">
        <f>AD22+AD25+AD27+AD28+AD29+AD30+AD31+AD32+AD33+AD37+AD38+AD39+AD40+AD42+AD43+AD44+AD45+AD46+AD47+AD49+AD50+AD51+AD53+AD54+AD56+AD57+AD58+AD59+AD62+AD64+AD65+AD66+AD74+AD75+AD76+AD77+AD78+AD79+AD80+AD81+AD82+#REF!+#REF!+#REF!+AD83+AD84+#REF!+#REF!+#REF!+AD83+AD84+#REF!+AD86+AD87+AD88+AD89+AD90</f>
        <v>#REF!</v>
      </c>
      <c r="AE103" s="85" t="e">
        <f>AE22+AE25+AE27+AE28+AE29+AE30+AE31+AE32+AE33+AE37+AE38+AE39+AE40+AE42+AE43+AE44+AE45+AE46+AE47+AE49+AE50+AE51+AE53+AE54+AE56+AE57+AE58+AE59+AE62+AE64+AE65+AE66+AE74+AE75+AE76+AE77+AE78+AE79+AE80+AE81+AE82+#REF!+#REF!+#REF!+AE83+AE84+#REF!+#REF!+#REF!+AE83+AE84+#REF!+AE86+AE87+AE88+AE89+AE90</f>
        <v>#REF!</v>
      </c>
      <c r="AF103" s="85" t="e">
        <f>AF22+AF25+AF27+AF28+AF29+AF30+AF31+AF32+AF33+AF37+AF38+AF39+AF40+AF42+AF43+AF44+AF45+AF46+AF47+AF49+AF50+AF51+AF53+AF54+AF56+AF57+AF58+AF59+AF62+AF64+AF65+AF66+AF74+AF75+AF76+AF77+AF78+AF79+AF80+AF81+AF82+#REF!+#REF!+#REF!+AF83+AF84+#REF!+#REF!+#REF!+AF83+AF84+#REF!+AF86+AF87+AF88+AF89+AF90</f>
        <v>#REF!</v>
      </c>
      <c r="AG103" s="85" t="e">
        <f>AG22+AG25+AG27+AG28+AG29+AG30+AG31+AG32+AG33+AG37+AG38+AG39+AG40+AG42+AG43+AG44+AG45+AG46+AG47+AG49+AG50+AG51+AG53+AG54+AG56+AG57+AG58+AG59+AG62+AG64+AG65+AG66+AG74+AG75+AG76+AG77+AG78+AG79+AG80+AG81+AG82+#REF!+#REF!+#REF!+AG83+AG84+#REF!+#REF!+#REF!+AG83+AG84+#REF!+AG86+AG87+AG88+AG89+AG90</f>
        <v>#REF!</v>
      </c>
      <c r="AH103" s="85" t="e">
        <f>AH22+AH25+AH27+AH28+AH29+AH30+AH31+AH32+AH33+AH37+AH38+AH39+AH40+AH42+AH43+AH44+AH45+AH46+AH47+AH49+AH50+AH51+AH53+AH54+AH56+AH57+AH58+AH59+AH62+AH64+AH65+AH66+AH74+AH75+AH76+AH77+AH78+AH79+AH80+AH81+AH82+#REF!+#REF!+#REF!+AH83+AH84+#REF!+#REF!+#REF!+AH83+AH84+#REF!+AH86+AH87+AH88+AH89+AH90</f>
        <v>#REF!</v>
      </c>
      <c r="AI103" s="85" t="e">
        <f>AI22+AI25+AI27+AI28+AI29+AI30+AI31+AI32+AI33+AI37+AI38+AI39+AI40+AI42+AI43+AI44+AI45+AI46+AI47+AI49+AI50+AI51+AI53+AI54+AI56+AI57+AI58+AI59+AI62+AI64+AI65+AI66+AI74+AI75+AI76+AI77+AI78+AI79+AI80+AI81+AI82+#REF!+#REF!+#REF!+AI83+AI84+#REF!+#REF!+#REF!+AI83+AI84+#REF!+AI86+AI87+AI88+AI89+AI90</f>
        <v>#REF!</v>
      </c>
      <c r="AJ103" s="85" t="e">
        <f>AJ22+AJ25+AJ27+AJ28+AJ29+AJ30+AJ31+AJ32+AJ33+AJ37+AJ38+AJ39+AJ40+AJ42+AJ43+AJ44+AJ45+AJ46+AJ47+AJ49+AJ50+AJ51+AJ53+AJ54+AJ56+AJ57+AJ58+AJ59+AJ62+AJ64+AJ65+AJ66+AJ74+AJ75+AJ76+AJ77+AJ78+AJ79+AJ80+AJ81+AJ82+#REF!+#REF!+#REF!+AJ83+AJ84+#REF!+#REF!+#REF!+AJ83+AJ84+#REF!+AJ86+AJ87+AJ88+AJ89+AJ90</f>
        <v>#REF!</v>
      </c>
      <c r="AK103" s="85" t="e">
        <f>AK22+AK25+AK27+AK28+AK29+AK30+AK31+AK32+AK33+AK37+AK38+AK39+AK40+AK42+AK43+AK44+AK45+AK46+AK47+AK49+AK50+AK51+AK53+AK54+AK56+AK57+AK58+AK59+AK62+AK64+AK65+AK66+AK74+AK75+AK76+AK77+AK78+AK79+AK80+AK81+AK82+#REF!+#REF!+#REF!+AK83+AK84+#REF!+#REF!+#REF!+AK83+AK84+#REF!+AK86+AK87+AK88+AK89+AK90</f>
        <v>#REF!</v>
      </c>
      <c r="AL103" s="85" t="e">
        <f>Z103+AA103+AB103+AC103+AD103+AE103+AF103+AG103+AH103+AI103+AJ103+AK103</f>
        <v>#REF!</v>
      </c>
    </row>
  </sheetData>
  <sheetProtection/>
  <mergeCells count="9">
    <mergeCell ref="A5:D5"/>
    <mergeCell ref="A6:F6"/>
    <mergeCell ref="G6:H6"/>
    <mergeCell ref="A7:D7"/>
    <mergeCell ref="H7:I7"/>
    <mergeCell ref="H11:I11"/>
    <mergeCell ref="H89:I89"/>
    <mergeCell ref="H8:I8"/>
    <mergeCell ref="H9:I9"/>
  </mergeCells>
  <printOptions/>
  <pageMargins left="0.4" right="0.4" top="0.7" bottom="0.7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H97"/>
  <sheetViews>
    <sheetView zoomScalePageLayoutView="0" workbookViewId="0" topLeftCell="A16">
      <pane xSplit="2" topLeftCell="AE1" activePane="topRight" state="frozen"/>
      <selection pane="topLeft" activeCell="G22" sqref="G22"/>
      <selection pane="topRight" activeCell="X23" sqref="X23"/>
    </sheetView>
  </sheetViews>
  <sheetFormatPr defaultColWidth="9.140625" defaultRowHeight="12.75"/>
  <cols>
    <col min="1" max="1" width="47.8515625" style="0" customWidth="1"/>
    <col min="2" max="2" width="6.421875" style="0" customWidth="1"/>
    <col min="3" max="3" width="4.140625" style="0" customWidth="1"/>
    <col min="4" max="4" width="0.13671875" style="0" customWidth="1"/>
    <col min="5" max="5" width="10.8515625" style="0" customWidth="1"/>
    <col min="6" max="6" width="11.00390625" style="0" customWidth="1"/>
    <col min="7" max="7" width="12.57421875" style="0" customWidth="1"/>
    <col min="8" max="8" width="10.421875" style="0" customWidth="1"/>
    <col min="9" max="9" width="10.8515625" style="0" customWidth="1"/>
    <col min="10" max="10" width="8.140625" style="0" customWidth="1"/>
    <col min="11" max="11" width="11.140625" style="0" customWidth="1"/>
    <col min="12" max="12" width="11.57421875" style="0" customWidth="1"/>
    <col min="13" max="13" width="9.8515625" style="0" customWidth="1"/>
    <col min="14" max="14" width="9.421875" style="0" customWidth="1"/>
    <col min="15" max="15" width="9.7109375" style="0" customWidth="1"/>
    <col min="16" max="16" width="9.8515625" style="0" customWidth="1"/>
    <col min="17" max="17" width="10.57421875" style="0" customWidth="1"/>
    <col min="18" max="18" width="10.28125" style="0" customWidth="1"/>
    <col min="19" max="19" width="9.421875" style="0" customWidth="1"/>
    <col min="20" max="20" width="11.140625" style="0" customWidth="1"/>
    <col min="21" max="21" width="9.57421875" style="0" customWidth="1"/>
    <col min="22" max="22" width="9.8515625" style="0" customWidth="1"/>
    <col min="23" max="23" width="10.28125" style="0" customWidth="1"/>
    <col min="24" max="24" width="12.140625" style="0" customWidth="1"/>
    <col min="26" max="26" width="9.7109375" style="0" customWidth="1"/>
    <col min="27" max="27" width="9.57421875" style="0" bestFit="1" customWidth="1"/>
    <col min="28" max="29" width="9.421875" style="0" customWidth="1"/>
    <col min="30" max="30" width="10.421875" style="0" customWidth="1"/>
    <col min="31" max="31" width="10.28125" style="0" customWidth="1"/>
    <col min="32" max="32" width="11.8515625" style="0" customWidth="1"/>
    <col min="33" max="33" width="10.8515625" style="0" customWidth="1"/>
    <col min="34" max="34" width="9.421875" style="0" customWidth="1"/>
    <col min="35" max="36" width="9.57421875" style="0" customWidth="1"/>
    <col min="37" max="39" width="10.57421875" style="0" bestFit="1" customWidth="1"/>
  </cols>
  <sheetData>
    <row r="1" ht="15">
      <c r="H1" s="1" t="s">
        <v>164</v>
      </c>
    </row>
    <row r="2" ht="12.75">
      <c r="F2" s="29" t="s">
        <v>165</v>
      </c>
    </row>
    <row r="3" ht="12.75">
      <c r="F3" s="2" t="s">
        <v>166</v>
      </c>
    </row>
    <row r="4" ht="12.75">
      <c r="F4" s="2" t="s">
        <v>167</v>
      </c>
    </row>
    <row r="5" spans="1:10" ht="13.5" customHeight="1">
      <c r="A5" s="275" t="s">
        <v>3</v>
      </c>
      <c r="B5" s="275"/>
      <c r="C5" s="275"/>
      <c r="D5" s="275"/>
      <c r="E5" s="275"/>
      <c r="J5" t="s">
        <v>100</v>
      </c>
    </row>
    <row r="6" spans="1:10" s="30" customFormat="1" ht="12.75">
      <c r="A6" s="276" t="s">
        <v>98</v>
      </c>
      <c r="B6" s="276"/>
      <c r="C6" s="276"/>
      <c r="D6" s="276"/>
      <c r="E6" s="276"/>
      <c r="F6" s="276"/>
      <c r="G6" s="276"/>
      <c r="H6" s="277"/>
      <c r="I6" s="280"/>
      <c r="J6" s="189"/>
    </row>
    <row r="7" spans="1:11" ht="11.25" customHeight="1">
      <c r="A7" s="279" t="s">
        <v>234</v>
      </c>
      <c r="B7" s="279"/>
      <c r="C7" s="279"/>
      <c r="D7" s="279"/>
      <c r="E7" s="30" t="s">
        <v>244</v>
      </c>
      <c r="F7" s="30" t="s">
        <v>243</v>
      </c>
      <c r="G7" s="30"/>
      <c r="H7" s="277"/>
      <c r="I7" s="277"/>
      <c r="J7" s="189"/>
      <c r="K7" s="30"/>
    </row>
    <row r="8" spans="1:11" ht="10.5" customHeight="1">
      <c r="A8" s="31" t="s">
        <v>121</v>
      </c>
      <c r="B8" s="30"/>
      <c r="C8" s="30"/>
      <c r="D8" s="30"/>
      <c r="E8" s="30"/>
      <c r="F8" s="30"/>
      <c r="G8" s="30"/>
      <c r="H8" s="277" t="s">
        <v>6</v>
      </c>
      <c r="I8" s="277"/>
      <c r="J8" s="187" t="s">
        <v>123</v>
      </c>
      <c r="K8" s="30"/>
    </row>
    <row r="9" spans="1:11" ht="12.75">
      <c r="A9" s="31" t="s">
        <v>136</v>
      </c>
      <c r="B9" s="30"/>
      <c r="C9" s="30"/>
      <c r="D9" s="30"/>
      <c r="E9" s="30"/>
      <c r="F9" s="30"/>
      <c r="G9" s="30"/>
      <c r="H9" s="277" t="s">
        <v>7</v>
      </c>
      <c r="I9" s="277"/>
      <c r="J9" s="187" t="s">
        <v>124</v>
      </c>
      <c r="K9" s="30"/>
    </row>
    <row r="10" spans="1:11" ht="10.5" customHeight="1">
      <c r="A10" s="31" t="s">
        <v>161</v>
      </c>
      <c r="B10" s="30"/>
      <c r="C10" s="30"/>
      <c r="D10" s="30"/>
      <c r="E10" s="30"/>
      <c r="F10" s="30"/>
      <c r="G10" s="30"/>
      <c r="H10" s="277" t="s">
        <v>157</v>
      </c>
      <c r="I10" s="277"/>
      <c r="J10" s="187" t="s">
        <v>160</v>
      </c>
      <c r="K10" s="30"/>
    </row>
    <row r="11" spans="1:11" ht="10.5" customHeight="1">
      <c r="A11" s="196" t="s">
        <v>131</v>
      </c>
      <c r="B11" s="30"/>
      <c r="C11" s="30"/>
      <c r="D11" s="30"/>
      <c r="E11" s="30"/>
      <c r="F11" s="30"/>
      <c r="G11" s="30"/>
      <c r="H11" s="184"/>
      <c r="I11" s="184"/>
      <c r="J11" s="189"/>
      <c r="K11" s="30"/>
    </row>
    <row r="12" spans="1:11" ht="10.5" customHeight="1">
      <c r="A12" s="31" t="s">
        <v>103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9.75" customHeight="1">
      <c r="A13" s="31" t="s">
        <v>141</v>
      </c>
      <c r="B13" s="30">
        <v>10</v>
      </c>
      <c r="C13" s="30"/>
      <c r="D13" s="30"/>
      <c r="E13" s="30" t="s">
        <v>153</v>
      </c>
      <c r="F13" s="30"/>
      <c r="G13" s="30"/>
      <c r="H13" s="30"/>
      <c r="I13" s="30"/>
      <c r="J13" s="30"/>
      <c r="K13" s="30"/>
    </row>
    <row r="14" spans="1:11" ht="12" customHeight="1">
      <c r="A14" s="31" t="s">
        <v>105</v>
      </c>
      <c r="B14" s="30"/>
      <c r="C14" s="30"/>
      <c r="D14" s="30"/>
      <c r="E14" s="30"/>
      <c r="F14" s="30">
        <v>70201</v>
      </c>
      <c r="G14" s="30" t="s">
        <v>154</v>
      </c>
      <c r="H14" s="30"/>
      <c r="I14" s="30"/>
      <c r="J14" s="30"/>
      <c r="K14" s="30"/>
    </row>
    <row r="15" ht="9.75" customHeight="1">
      <c r="A15" s="3" t="s">
        <v>4</v>
      </c>
    </row>
    <row r="16" spans="1:39" ht="9.75" customHeight="1">
      <c r="A16" s="3" t="s">
        <v>99</v>
      </c>
      <c r="L16" s="65"/>
      <c r="M16" s="65"/>
      <c r="N16" s="65"/>
      <c r="O16" s="67" t="s">
        <v>106</v>
      </c>
      <c r="P16" s="67"/>
      <c r="Q16" s="67"/>
      <c r="R16" s="67"/>
      <c r="S16" s="67"/>
      <c r="T16" s="67"/>
      <c r="U16" s="65"/>
      <c r="V16" s="65"/>
      <c r="W16" s="65"/>
      <c r="X16" s="66"/>
      <c r="Y16" s="66"/>
      <c r="Z16" s="66"/>
      <c r="AA16" s="66"/>
      <c r="AB16" s="66"/>
      <c r="AC16" s="66"/>
      <c r="AD16" s="66"/>
      <c r="AE16" s="68" t="s">
        <v>107</v>
      </c>
      <c r="AF16" s="74"/>
      <c r="AG16" s="74"/>
      <c r="AH16" s="74"/>
      <c r="AI16" s="75"/>
      <c r="AJ16" s="66"/>
      <c r="AK16" s="66"/>
      <c r="AL16" s="66"/>
      <c r="AM16" s="66"/>
    </row>
    <row r="17" spans="1:39" ht="55.5" customHeight="1" thickBot="1">
      <c r="A17" s="56" t="s">
        <v>10</v>
      </c>
      <c r="B17" s="185" t="s">
        <v>11</v>
      </c>
      <c r="C17" s="185" t="s">
        <v>12</v>
      </c>
      <c r="D17" s="185" t="s">
        <v>142</v>
      </c>
      <c r="E17" s="185" t="s">
        <v>150</v>
      </c>
      <c r="F17" s="185" t="s">
        <v>143</v>
      </c>
      <c r="G17" s="185" t="s">
        <v>144</v>
      </c>
      <c r="H17" s="185" t="s">
        <v>145</v>
      </c>
      <c r="I17" s="185" t="s">
        <v>185</v>
      </c>
      <c r="J17" s="185" t="s">
        <v>184</v>
      </c>
      <c r="K17" s="185" t="s">
        <v>148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6"/>
      <c r="Y17" s="66"/>
      <c r="Z17" s="66"/>
      <c r="AA17" s="66"/>
      <c r="AB17" s="66"/>
      <c r="AC17" s="66"/>
      <c r="AD17" s="66"/>
      <c r="AE17" s="77"/>
      <c r="AF17" s="78"/>
      <c r="AG17" s="78"/>
      <c r="AH17" s="78"/>
      <c r="AI17" s="76"/>
      <c r="AJ17" s="66"/>
      <c r="AK17" s="66"/>
      <c r="AL17" s="66"/>
      <c r="AM17" s="66"/>
    </row>
    <row r="18" spans="1:39" ht="11.25" customHeight="1" thickBot="1" thickTop="1">
      <c r="A18" s="62">
        <v>1</v>
      </c>
      <c r="B18" s="63">
        <v>2</v>
      </c>
      <c r="C18" s="63">
        <v>3</v>
      </c>
      <c r="D18" s="63"/>
      <c r="E18" s="63">
        <v>4</v>
      </c>
      <c r="F18" s="64">
        <v>5</v>
      </c>
      <c r="G18" s="63">
        <v>6</v>
      </c>
      <c r="H18" s="63">
        <v>7</v>
      </c>
      <c r="I18" s="63">
        <v>8</v>
      </c>
      <c r="J18" s="63">
        <v>9</v>
      </c>
      <c r="K18" s="63">
        <v>10</v>
      </c>
      <c r="L18" s="71" t="s">
        <v>108</v>
      </c>
      <c r="M18" s="71" t="s">
        <v>109</v>
      </c>
      <c r="N18" s="71" t="s">
        <v>110</v>
      </c>
      <c r="O18" s="71" t="s">
        <v>111</v>
      </c>
      <c r="P18" s="71" t="s">
        <v>112</v>
      </c>
      <c r="Q18" s="71" t="s">
        <v>113</v>
      </c>
      <c r="R18" s="71" t="s">
        <v>114</v>
      </c>
      <c r="S18" s="71" t="s">
        <v>115</v>
      </c>
      <c r="T18" s="71" t="s">
        <v>116</v>
      </c>
      <c r="U18" s="71" t="s">
        <v>21</v>
      </c>
      <c r="V18" s="71" t="s">
        <v>117</v>
      </c>
      <c r="W18" s="71" t="s">
        <v>118</v>
      </c>
      <c r="X18" s="72" t="s">
        <v>119</v>
      </c>
      <c r="Y18" s="72"/>
      <c r="Z18" s="73"/>
      <c r="AA18" s="72" t="s">
        <v>120</v>
      </c>
      <c r="AB18" s="72" t="s">
        <v>109</v>
      </c>
      <c r="AC18" s="72" t="s">
        <v>110</v>
      </c>
      <c r="AD18" s="72" t="s">
        <v>111</v>
      </c>
      <c r="AE18" s="72" t="s">
        <v>112</v>
      </c>
      <c r="AF18" s="72" t="s">
        <v>113</v>
      </c>
      <c r="AG18" s="72" t="s">
        <v>114</v>
      </c>
      <c r="AH18" s="72" t="s">
        <v>115</v>
      </c>
      <c r="AI18" s="72" t="s">
        <v>116</v>
      </c>
      <c r="AJ18" s="72" t="s">
        <v>21</v>
      </c>
      <c r="AK18" s="72" t="s">
        <v>117</v>
      </c>
      <c r="AL18" s="72" t="s">
        <v>118</v>
      </c>
      <c r="AM18" s="72" t="s">
        <v>119</v>
      </c>
    </row>
    <row r="19" spans="1:11" ht="13.5" thickTop="1">
      <c r="A19" s="58" t="s">
        <v>182</v>
      </c>
      <c r="B19" s="59" t="s">
        <v>21</v>
      </c>
      <c r="C19" s="224" t="s">
        <v>225</v>
      </c>
      <c r="D19" s="60"/>
      <c r="E19" s="115">
        <f>E20+E58+E80+E85</f>
        <v>7800942</v>
      </c>
      <c r="F19" s="115">
        <v>6450361</v>
      </c>
      <c r="G19" s="115">
        <v>0</v>
      </c>
      <c r="H19" s="115">
        <f>H20+H56</f>
        <v>5907186.260000001</v>
      </c>
      <c r="I19" s="115">
        <f>I20+I58</f>
        <v>5907186.260000001</v>
      </c>
      <c r="J19" s="101" t="s">
        <v>21</v>
      </c>
      <c r="K19" s="256">
        <v>0</v>
      </c>
    </row>
    <row r="20" spans="1:36" ht="12.75">
      <c r="A20" s="7" t="s">
        <v>22</v>
      </c>
      <c r="B20" s="5">
        <v>2000</v>
      </c>
      <c r="C20" s="225" t="s">
        <v>226</v>
      </c>
      <c r="D20" s="5"/>
      <c r="E20" s="118">
        <f>E21+E26+E46+E49+E53+E57</f>
        <v>7800942</v>
      </c>
      <c r="F20" s="118">
        <v>0</v>
      </c>
      <c r="G20" s="118">
        <f>G21+G48+G49</f>
        <v>0</v>
      </c>
      <c r="H20" s="118">
        <f>H21+H26+H46</f>
        <v>5907186.260000001</v>
      </c>
      <c r="I20" s="118">
        <f>I21+I26+I53</f>
        <v>5907186.260000001</v>
      </c>
      <c r="J20" s="101" t="s">
        <v>21</v>
      </c>
      <c r="K20" s="256">
        <v>0</v>
      </c>
      <c r="AC20" s="83"/>
      <c r="AD20" s="83"/>
      <c r="AE20" s="83"/>
      <c r="AF20" s="83"/>
      <c r="AG20" s="83"/>
      <c r="AH20" s="83"/>
      <c r="AI20" s="83"/>
      <c r="AJ20" s="83"/>
    </row>
    <row r="21" spans="1:36" ht="12.75">
      <c r="A21" s="8" t="s">
        <v>23</v>
      </c>
      <c r="B21" s="5">
        <v>2100</v>
      </c>
      <c r="C21" s="225" t="s">
        <v>227</v>
      </c>
      <c r="D21" s="5"/>
      <c r="E21" s="118">
        <f>E22+E25</f>
        <v>6949954</v>
      </c>
      <c r="F21" s="118">
        <v>0</v>
      </c>
      <c r="G21" s="118">
        <f>G22+G25+G26+G38+G45</f>
        <v>0</v>
      </c>
      <c r="H21" s="118">
        <f>H22+H25</f>
        <v>5372360.98</v>
      </c>
      <c r="I21" s="118">
        <f>I22+I25</f>
        <v>5372360.98</v>
      </c>
      <c r="J21" s="101" t="s">
        <v>21</v>
      </c>
      <c r="K21" s="256">
        <v>0</v>
      </c>
      <c r="AC21" s="83"/>
      <c r="AD21" s="83"/>
      <c r="AE21" s="83"/>
      <c r="AF21" s="83"/>
      <c r="AG21" s="83"/>
      <c r="AH21" s="83"/>
      <c r="AI21" s="83"/>
      <c r="AJ21" s="83"/>
    </row>
    <row r="22" spans="1:39" ht="12.75">
      <c r="A22" s="9" t="s">
        <v>203</v>
      </c>
      <c r="B22" s="10">
        <v>2110</v>
      </c>
      <c r="C22" s="232" t="s">
        <v>228</v>
      </c>
      <c r="D22" s="10"/>
      <c r="E22" s="118">
        <f>E23</f>
        <v>5695865</v>
      </c>
      <c r="F22" s="118">
        <v>4751695</v>
      </c>
      <c r="G22" s="118">
        <f>G23+G24</f>
        <v>0</v>
      </c>
      <c r="H22" s="118">
        <f>H23+H24</f>
        <v>4406363.28</v>
      </c>
      <c r="I22" s="118">
        <f>I23+I24</f>
        <v>4406363.28</v>
      </c>
      <c r="J22" s="101" t="s">
        <v>21</v>
      </c>
      <c r="K22" s="117"/>
      <c r="X22">
        <f>SUM(L22:W22)</f>
        <v>0</v>
      </c>
      <c r="AC22" s="83"/>
      <c r="AD22" s="83"/>
      <c r="AE22" s="83"/>
      <c r="AF22" s="83"/>
      <c r="AG22" s="83"/>
      <c r="AH22" s="83"/>
      <c r="AI22" s="83"/>
      <c r="AJ22" s="83"/>
      <c r="AM22">
        <f>SUM(AA22:AL22)</f>
        <v>0</v>
      </c>
    </row>
    <row r="23" spans="1:39" ht="12.75">
      <c r="A23" s="11" t="s">
        <v>25</v>
      </c>
      <c r="B23" s="4">
        <v>2111</v>
      </c>
      <c r="C23" s="233" t="s">
        <v>229</v>
      </c>
      <c r="D23" s="4"/>
      <c r="E23" s="118">
        <v>5695865</v>
      </c>
      <c r="F23" s="118">
        <v>0</v>
      </c>
      <c r="G23" s="118">
        <v>0</v>
      </c>
      <c r="H23" s="118">
        <f>SUM(L23:W23)</f>
        <v>4406363.28</v>
      </c>
      <c r="I23" s="115">
        <f>G23+H23-K23</f>
        <v>4406363.28</v>
      </c>
      <c r="J23" s="101" t="s">
        <v>21</v>
      </c>
      <c r="K23" s="117">
        <v>0</v>
      </c>
      <c r="L23">
        <v>408396.22</v>
      </c>
      <c r="M23">
        <v>431170.63</v>
      </c>
      <c r="N23" s="83">
        <v>425146.77</v>
      </c>
      <c r="O23">
        <v>432170.11</v>
      </c>
      <c r="P23">
        <v>418950.35</v>
      </c>
      <c r="Q23">
        <v>1092267.69</v>
      </c>
      <c r="R23">
        <v>95985.06</v>
      </c>
      <c r="S23" s="83">
        <v>287591.45</v>
      </c>
      <c r="T23">
        <v>431564.38</v>
      </c>
      <c r="U23" s="83">
        <v>383120.62</v>
      </c>
      <c r="X23" s="83">
        <f aca="true" t="shared" si="0" ref="X23:X78">SUM(L23:W23)</f>
        <v>4406363.28</v>
      </c>
      <c r="AA23" s="83">
        <v>408396.22</v>
      </c>
      <c r="AB23" s="83">
        <v>431170.63</v>
      </c>
      <c r="AC23" s="83">
        <v>425146.77</v>
      </c>
      <c r="AD23" s="85">
        <v>432170.11</v>
      </c>
      <c r="AE23" s="83">
        <v>418950.35</v>
      </c>
      <c r="AF23" s="83">
        <v>1092267.69</v>
      </c>
      <c r="AG23" s="83">
        <v>95985.06</v>
      </c>
      <c r="AH23" s="83">
        <v>287591.45</v>
      </c>
      <c r="AI23" s="83">
        <v>431564.38</v>
      </c>
      <c r="AJ23" s="83">
        <v>383120.62</v>
      </c>
      <c r="AK23" s="83"/>
      <c r="AL23" s="83"/>
      <c r="AM23" s="83">
        <f aca="true" t="shared" si="1" ref="AM23:AM78">SUM(AA23:AL23)</f>
        <v>4406363.28</v>
      </c>
    </row>
    <row r="24" spans="1:39" ht="12.75">
      <c r="A24" s="11" t="s">
        <v>26</v>
      </c>
      <c r="B24" s="4">
        <v>2112</v>
      </c>
      <c r="C24" s="233" t="s">
        <v>230</v>
      </c>
      <c r="D24" s="4"/>
      <c r="E24" s="118">
        <v>0</v>
      </c>
      <c r="F24" s="118">
        <v>0</v>
      </c>
      <c r="G24" s="118">
        <v>0</v>
      </c>
      <c r="H24" s="118">
        <f>SUM(L24:T24)</f>
        <v>0</v>
      </c>
      <c r="I24" s="115">
        <v>0</v>
      </c>
      <c r="J24" s="101" t="s">
        <v>21</v>
      </c>
      <c r="K24" s="117">
        <f>G24+H24-I24</f>
        <v>0</v>
      </c>
      <c r="X24">
        <f t="shared" si="0"/>
        <v>0</v>
      </c>
      <c r="AD24" s="83"/>
      <c r="AE24" s="83"/>
      <c r="AF24" s="83"/>
      <c r="AG24" s="83"/>
      <c r="AH24" s="83"/>
      <c r="AI24" s="83"/>
      <c r="AJ24" s="83"/>
      <c r="AM24">
        <f t="shared" si="1"/>
        <v>0</v>
      </c>
    </row>
    <row r="25" spans="1:39" ht="12.75">
      <c r="A25" s="9" t="s">
        <v>204</v>
      </c>
      <c r="B25" s="12">
        <v>2120</v>
      </c>
      <c r="C25" s="234" t="s">
        <v>231</v>
      </c>
      <c r="D25" s="12"/>
      <c r="E25" s="118">
        <v>1254089</v>
      </c>
      <c r="F25" s="118">
        <v>1046871</v>
      </c>
      <c r="G25" s="118">
        <v>0</v>
      </c>
      <c r="H25" s="118">
        <f>SUM(L25:W25)</f>
        <v>965997.7</v>
      </c>
      <c r="I25" s="115">
        <f aca="true" t="shared" si="2" ref="I25:I32">G25+H25-K25</f>
        <v>965997.7</v>
      </c>
      <c r="J25" s="101" t="s">
        <v>21</v>
      </c>
      <c r="K25" s="117">
        <v>0</v>
      </c>
      <c r="L25">
        <v>90213.19</v>
      </c>
      <c r="M25">
        <v>97552.46</v>
      </c>
      <c r="N25">
        <v>91596.43</v>
      </c>
      <c r="O25">
        <v>93666.39</v>
      </c>
      <c r="P25">
        <v>90985.84</v>
      </c>
      <c r="Q25">
        <v>237505.47</v>
      </c>
      <c r="R25">
        <v>21116.72</v>
      </c>
      <c r="S25">
        <v>62413.89</v>
      </c>
      <c r="T25">
        <v>95430.63</v>
      </c>
      <c r="U25">
        <v>85516.68</v>
      </c>
      <c r="X25">
        <f t="shared" si="0"/>
        <v>965997.7</v>
      </c>
      <c r="AA25">
        <v>90213.19</v>
      </c>
      <c r="AB25">
        <v>97552.46</v>
      </c>
      <c r="AC25">
        <v>91596.43</v>
      </c>
      <c r="AD25" s="83">
        <v>93666.39</v>
      </c>
      <c r="AE25" s="83">
        <v>90985.84</v>
      </c>
      <c r="AF25" s="83">
        <v>237505.47</v>
      </c>
      <c r="AG25" s="83">
        <v>21116.72</v>
      </c>
      <c r="AH25" s="83">
        <v>62413.89</v>
      </c>
      <c r="AI25" s="83">
        <v>95430.63</v>
      </c>
      <c r="AJ25" s="83">
        <v>85516.68</v>
      </c>
      <c r="AM25">
        <f t="shared" si="1"/>
        <v>965997.7</v>
      </c>
    </row>
    <row r="26" spans="1:39" ht="12.75">
      <c r="A26" s="226" t="s">
        <v>205</v>
      </c>
      <c r="B26" s="228">
        <v>2200</v>
      </c>
      <c r="C26" s="235" t="s">
        <v>232</v>
      </c>
      <c r="D26" s="10"/>
      <c r="E26" s="118">
        <f>E27+E28+E29+E30+E31+E32+E33+E43</f>
        <v>850988</v>
      </c>
      <c r="F26" s="118">
        <v>0</v>
      </c>
      <c r="G26" s="118">
        <v>0</v>
      </c>
      <c r="H26" s="118">
        <f>H27+H28+H29+H30+H31+H33</f>
        <v>534825.28</v>
      </c>
      <c r="I26" s="115">
        <f>G26+H26-K26</f>
        <v>534825.28</v>
      </c>
      <c r="J26" s="101" t="s">
        <v>21</v>
      </c>
      <c r="K26" s="120">
        <v>0</v>
      </c>
      <c r="L26">
        <f>L27+L28+L29+L30+L31+L32+L33</f>
        <v>15590.88</v>
      </c>
      <c r="M26" s="83">
        <f>M27+M28+M29+M30+M31+M32+M33</f>
        <v>131057.41</v>
      </c>
      <c r="N26">
        <f aca="true" t="shared" si="3" ref="N26:W26">N27+N28+N29+N30+N31+N32+N33</f>
        <v>131647.52</v>
      </c>
      <c r="O26">
        <f t="shared" si="3"/>
        <v>48295.490000000005</v>
      </c>
      <c r="P26" s="83">
        <f t="shared" si="3"/>
        <v>52967.38</v>
      </c>
      <c r="Q26">
        <f t="shared" si="3"/>
        <v>23212.14</v>
      </c>
      <c r="R26">
        <f>R27+R28+R29+R30+R31+R32+R33</f>
        <v>20676.61</v>
      </c>
      <c r="S26">
        <f>S27+S28+S29+S30+S31+S32+S33</f>
        <v>38122.420000000006</v>
      </c>
      <c r="T26" s="83">
        <f t="shared" si="3"/>
        <v>44071.86</v>
      </c>
      <c r="U26">
        <f t="shared" si="3"/>
        <v>29183.57</v>
      </c>
      <c r="V26">
        <f t="shared" si="3"/>
        <v>0</v>
      </c>
      <c r="W26">
        <f t="shared" si="3"/>
        <v>0</v>
      </c>
      <c r="X26">
        <f t="shared" si="0"/>
        <v>534825.2799999999</v>
      </c>
      <c r="AA26">
        <f aca="true" t="shared" si="4" ref="AA26:AL26">AA27+AA28+AA29+AA30+AA31+AA32+AA33</f>
        <v>19208.19</v>
      </c>
      <c r="AB26">
        <f t="shared" si="4"/>
        <v>131435.89</v>
      </c>
      <c r="AC26">
        <f t="shared" si="4"/>
        <v>132575.13</v>
      </c>
      <c r="AD26">
        <f t="shared" si="4"/>
        <v>49114.68</v>
      </c>
      <c r="AE26">
        <f t="shared" si="4"/>
        <v>49903.42</v>
      </c>
      <c r="AF26">
        <f t="shared" si="4"/>
        <v>24014.609999999997</v>
      </c>
      <c r="AG26">
        <f t="shared" si="4"/>
        <v>20676.61</v>
      </c>
      <c r="AH26">
        <f t="shared" si="4"/>
        <v>33656.950000000004</v>
      </c>
      <c r="AI26">
        <f t="shared" si="4"/>
        <v>45534.26</v>
      </c>
      <c r="AJ26">
        <f t="shared" si="4"/>
        <v>30714.57</v>
      </c>
      <c r="AK26">
        <f t="shared" si="4"/>
        <v>0</v>
      </c>
      <c r="AL26">
        <f t="shared" si="4"/>
        <v>0</v>
      </c>
      <c r="AM26">
        <f t="shared" si="1"/>
        <v>536834.3099999999</v>
      </c>
    </row>
    <row r="27" spans="1:39" ht="15.75" customHeight="1">
      <c r="A27" s="11" t="s">
        <v>206</v>
      </c>
      <c r="B27" s="4">
        <v>2210</v>
      </c>
      <c r="C27" s="233" t="s">
        <v>233</v>
      </c>
      <c r="D27" s="4"/>
      <c r="E27" s="118">
        <v>29385</v>
      </c>
      <c r="F27" s="118">
        <v>0</v>
      </c>
      <c r="G27" s="118">
        <v>0</v>
      </c>
      <c r="H27" s="118">
        <f>SUM(L27:W27)</f>
        <v>27398.3</v>
      </c>
      <c r="I27" s="115">
        <f t="shared" si="2"/>
        <v>27398.3</v>
      </c>
      <c r="J27" s="101" t="s">
        <v>21</v>
      </c>
      <c r="K27" s="117"/>
      <c r="P27">
        <v>3900</v>
      </c>
      <c r="S27">
        <v>19649.3</v>
      </c>
      <c r="U27">
        <v>3849</v>
      </c>
      <c r="X27">
        <f t="shared" si="0"/>
        <v>27398.3</v>
      </c>
      <c r="AA27">
        <v>3617.31</v>
      </c>
      <c r="AB27" s="83">
        <v>378.48</v>
      </c>
      <c r="AC27">
        <v>927.61</v>
      </c>
      <c r="AD27" s="83">
        <v>819.19</v>
      </c>
      <c r="AE27" s="83">
        <v>497</v>
      </c>
      <c r="AF27" s="83">
        <v>802.47</v>
      </c>
      <c r="AG27" s="83"/>
      <c r="AH27" s="83">
        <v>15183.83</v>
      </c>
      <c r="AI27" s="83">
        <v>2365.4</v>
      </c>
      <c r="AJ27" s="83">
        <v>4716.62</v>
      </c>
      <c r="AM27">
        <f t="shared" si="1"/>
        <v>29307.91</v>
      </c>
    </row>
    <row r="28" spans="1:39" ht="12.75">
      <c r="A28" s="11" t="s">
        <v>30</v>
      </c>
      <c r="B28" s="4">
        <v>2220</v>
      </c>
      <c r="C28" s="4">
        <v>100</v>
      </c>
      <c r="D28" s="4"/>
      <c r="E28" s="118">
        <v>903</v>
      </c>
      <c r="F28" s="118">
        <v>903</v>
      </c>
      <c r="G28" s="118">
        <v>0</v>
      </c>
      <c r="H28" s="118">
        <f>SUM(L28:W28)</f>
        <v>903</v>
      </c>
      <c r="I28" s="115">
        <f t="shared" si="2"/>
        <v>903</v>
      </c>
      <c r="J28" s="101" t="s">
        <v>21</v>
      </c>
      <c r="K28" s="117">
        <v>0</v>
      </c>
      <c r="T28">
        <v>903</v>
      </c>
      <c r="X28">
        <f t="shared" si="0"/>
        <v>903</v>
      </c>
      <c r="AB28" s="83"/>
      <c r="AD28" s="83"/>
      <c r="AE28" s="83">
        <v>339.04</v>
      </c>
      <c r="AF28" s="83"/>
      <c r="AG28" s="83"/>
      <c r="AH28" s="83"/>
      <c r="AI28" s="83"/>
      <c r="AJ28" s="83">
        <v>663.38</v>
      </c>
      <c r="AM28">
        <f t="shared" si="1"/>
        <v>1002.4200000000001</v>
      </c>
    </row>
    <row r="29" spans="1:39" ht="12.75">
      <c r="A29" s="11" t="s">
        <v>31</v>
      </c>
      <c r="B29" s="4">
        <v>2230</v>
      </c>
      <c r="C29" s="4" t="s">
        <v>32</v>
      </c>
      <c r="D29" s="4"/>
      <c r="E29" s="118">
        <v>2281</v>
      </c>
      <c r="F29" s="118">
        <v>1373</v>
      </c>
      <c r="G29" s="118">
        <v>0</v>
      </c>
      <c r="H29" s="118">
        <f aca="true" t="shared" si="5" ref="H29:H62">SUM(L29:W29)</f>
        <v>900.4</v>
      </c>
      <c r="I29" s="115">
        <f t="shared" si="2"/>
        <v>900.4</v>
      </c>
      <c r="J29" s="101" t="s">
        <v>21</v>
      </c>
      <c r="K29" s="117">
        <v>0</v>
      </c>
      <c r="P29">
        <v>291.2</v>
      </c>
      <c r="Q29">
        <v>109.2</v>
      </c>
      <c r="U29">
        <v>500</v>
      </c>
      <c r="X29">
        <f t="shared" si="0"/>
        <v>900.4</v>
      </c>
      <c r="AB29" s="83"/>
      <c r="AD29" s="83"/>
      <c r="AE29" s="83">
        <v>291.2</v>
      </c>
      <c r="AF29" s="83">
        <v>109.2</v>
      </c>
      <c r="AG29" s="83"/>
      <c r="AH29" s="83"/>
      <c r="AI29" s="83"/>
      <c r="AJ29" s="83">
        <v>500</v>
      </c>
      <c r="AM29">
        <f t="shared" si="1"/>
        <v>900.4</v>
      </c>
    </row>
    <row r="30" spans="1:39" ht="12.75">
      <c r="A30" s="11" t="s">
        <v>137</v>
      </c>
      <c r="B30" s="4">
        <v>2240</v>
      </c>
      <c r="C30" s="4">
        <v>120</v>
      </c>
      <c r="D30" s="4"/>
      <c r="E30" s="118">
        <v>272377</v>
      </c>
      <c r="F30" s="118">
        <v>0</v>
      </c>
      <c r="G30" s="118">
        <v>0</v>
      </c>
      <c r="H30" s="118">
        <f>SUM(L30:W30)</f>
        <v>197070.05</v>
      </c>
      <c r="I30" s="115">
        <f t="shared" si="2"/>
        <v>197070.05</v>
      </c>
      <c r="J30" s="101" t="s">
        <v>21</v>
      </c>
      <c r="K30" s="256">
        <v>0</v>
      </c>
      <c r="L30">
        <v>15590.88</v>
      </c>
      <c r="M30">
        <v>17057.41</v>
      </c>
      <c r="N30">
        <v>17114.27</v>
      </c>
      <c r="O30">
        <v>20397.04</v>
      </c>
      <c r="P30">
        <v>17229.76</v>
      </c>
      <c r="Q30" s="83">
        <v>17266.75</v>
      </c>
      <c r="R30">
        <v>17299.05</v>
      </c>
      <c r="S30">
        <v>18015.72</v>
      </c>
      <c r="T30">
        <v>38479.65</v>
      </c>
      <c r="U30">
        <v>18619.52</v>
      </c>
      <c r="X30">
        <f t="shared" si="0"/>
        <v>197070.05</v>
      </c>
      <c r="AA30" s="83">
        <v>15590.88</v>
      </c>
      <c r="AB30" s="83">
        <v>17057.41</v>
      </c>
      <c r="AC30">
        <v>17114.27</v>
      </c>
      <c r="AD30" s="83">
        <v>20397.04</v>
      </c>
      <c r="AE30" s="83">
        <v>17229.76</v>
      </c>
      <c r="AF30" s="83">
        <v>17266.75</v>
      </c>
      <c r="AG30" s="83">
        <v>17299.05</v>
      </c>
      <c r="AH30" s="83">
        <v>18015.72</v>
      </c>
      <c r="AI30" s="83">
        <v>38479.65</v>
      </c>
      <c r="AJ30" s="83">
        <v>18619.52</v>
      </c>
      <c r="AM30">
        <f t="shared" si="1"/>
        <v>197070.05</v>
      </c>
    </row>
    <row r="31" spans="1:39" ht="12.75">
      <c r="A31" s="11" t="s">
        <v>40</v>
      </c>
      <c r="B31" s="4">
        <v>2250</v>
      </c>
      <c r="C31" s="4">
        <v>130</v>
      </c>
      <c r="D31" s="4"/>
      <c r="E31" s="118">
        <v>0</v>
      </c>
      <c r="F31" s="118">
        <v>0</v>
      </c>
      <c r="G31" s="118">
        <v>0</v>
      </c>
      <c r="H31" s="118">
        <f t="shared" si="5"/>
        <v>0</v>
      </c>
      <c r="I31" s="115">
        <f t="shared" si="2"/>
        <v>0</v>
      </c>
      <c r="J31" s="101" t="s">
        <v>21</v>
      </c>
      <c r="K31" s="117">
        <v>0</v>
      </c>
      <c r="X31">
        <f t="shared" si="0"/>
        <v>0</v>
      </c>
      <c r="AC31" s="83"/>
      <c r="AD31" s="83"/>
      <c r="AE31" s="83"/>
      <c r="AF31" s="83"/>
      <c r="AG31" s="83"/>
      <c r="AH31" s="83"/>
      <c r="AI31" s="83"/>
      <c r="AJ31" s="83"/>
      <c r="AM31">
        <f t="shared" si="1"/>
        <v>0</v>
      </c>
    </row>
    <row r="32" spans="1:39" ht="12.75">
      <c r="A32" s="227" t="s">
        <v>207</v>
      </c>
      <c r="B32" s="229">
        <v>2260</v>
      </c>
      <c r="C32" s="12">
        <v>140</v>
      </c>
      <c r="D32" s="12"/>
      <c r="E32" s="118">
        <v>0</v>
      </c>
      <c r="F32" s="118">
        <v>0</v>
      </c>
      <c r="G32" s="118">
        <v>0</v>
      </c>
      <c r="H32" s="118">
        <f>SUM(L32:W32)</f>
        <v>0</v>
      </c>
      <c r="I32" s="123">
        <f t="shared" si="2"/>
        <v>0</v>
      </c>
      <c r="J32" s="101" t="s">
        <v>21</v>
      </c>
      <c r="K32" s="120">
        <v>0</v>
      </c>
      <c r="X32">
        <f>SUM(L32:W32)</f>
        <v>0</v>
      </c>
      <c r="AC32" s="83"/>
      <c r="AD32" s="83"/>
      <c r="AE32" s="83"/>
      <c r="AF32" s="83"/>
      <c r="AG32" s="83"/>
      <c r="AH32" s="83"/>
      <c r="AI32" s="83"/>
      <c r="AJ32" s="83"/>
      <c r="AM32">
        <f>SUM(AA32:AL32)</f>
        <v>0</v>
      </c>
    </row>
    <row r="33" spans="1:39" ht="12.75">
      <c r="A33" s="227" t="s">
        <v>42</v>
      </c>
      <c r="B33" s="229">
        <v>2270</v>
      </c>
      <c r="C33" s="12">
        <v>150</v>
      </c>
      <c r="D33" s="12"/>
      <c r="E33" s="118">
        <f>E38+E39+E40+E41+E42</f>
        <v>546042</v>
      </c>
      <c r="F33" s="118">
        <v>386321</v>
      </c>
      <c r="G33" s="118">
        <v>0</v>
      </c>
      <c r="H33" s="118">
        <f>SUM(L33:W33)</f>
        <v>308553.53</v>
      </c>
      <c r="I33" s="123">
        <f>G33+H33-K33</f>
        <v>308553.53</v>
      </c>
      <c r="J33" s="103" t="s">
        <v>21</v>
      </c>
      <c r="K33" s="120">
        <v>0</v>
      </c>
      <c r="L33">
        <f>L38+L39+L40+L41</f>
        <v>0</v>
      </c>
      <c r="M33">
        <f aca="true" t="shared" si="6" ref="M33:W33">M38+M39+M40+M41</f>
        <v>114000</v>
      </c>
      <c r="N33">
        <f t="shared" si="6"/>
        <v>114533.25</v>
      </c>
      <c r="O33">
        <f t="shared" si="6"/>
        <v>27898.45</v>
      </c>
      <c r="P33">
        <f t="shared" si="6"/>
        <v>31546.42</v>
      </c>
      <c r="Q33">
        <f t="shared" si="6"/>
        <v>5836.19</v>
      </c>
      <c r="R33">
        <f t="shared" si="6"/>
        <v>3377.56</v>
      </c>
      <c r="S33">
        <f t="shared" si="6"/>
        <v>457.4</v>
      </c>
      <c r="T33">
        <f t="shared" si="6"/>
        <v>4689.21</v>
      </c>
      <c r="U33">
        <f t="shared" si="6"/>
        <v>6215.049999999999</v>
      </c>
      <c r="V33">
        <f>V38+V39+V40+V41</f>
        <v>0</v>
      </c>
      <c r="W33">
        <f t="shared" si="6"/>
        <v>0</v>
      </c>
      <c r="X33">
        <f>SUM(L33:W33)</f>
        <v>308553.53</v>
      </c>
      <c r="AA33">
        <f aca="true" t="shared" si="7" ref="AA33:AL33">AA38+AA39+AA40+AA41</f>
        <v>0</v>
      </c>
      <c r="AB33">
        <f t="shared" si="7"/>
        <v>114000</v>
      </c>
      <c r="AC33">
        <f t="shared" si="7"/>
        <v>114533.25</v>
      </c>
      <c r="AD33">
        <f t="shared" si="7"/>
        <v>27898.45</v>
      </c>
      <c r="AE33">
        <f t="shared" si="7"/>
        <v>31546.42</v>
      </c>
      <c r="AF33">
        <f t="shared" si="7"/>
        <v>5836.19</v>
      </c>
      <c r="AG33">
        <f t="shared" si="7"/>
        <v>3377.56</v>
      </c>
      <c r="AH33">
        <f t="shared" si="7"/>
        <v>457.4</v>
      </c>
      <c r="AI33">
        <f t="shared" si="7"/>
        <v>4689.21</v>
      </c>
      <c r="AJ33">
        <f t="shared" si="7"/>
        <v>6215.049999999999</v>
      </c>
      <c r="AK33">
        <f t="shared" si="7"/>
        <v>0</v>
      </c>
      <c r="AL33">
        <f t="shared" si="7"/>
        <v>0</v>
      </c>
      <c r="AM33">
        <f>SUM(AA33:AL33)</f>
        <v>308553.53</v>
      </c>
    </row>
    <row r="34" spans="1:36" ht="12.75">
      <c r="A34" s="237"/>
      <c r="B34" s="238"/>
      <c r="C34" s="160"/>
      <c r="D34" s="160"/>
      <c r="E34" s="85"/>
      <c r="F34" s="85"/>
      <c r="G34" s="85"/>
      <c r="H34" s="85"/>
      <c r="I34" s="161"/>
      <c r="J34" s="162"/>
      <c r="K34" s="163"/>
      <c r="AC34" s="83"/>
      <c r="AD34" s="83"/>
      <c r="AE34" s="83"/>
      <c r="AF34" s="83"/>
      <c r="AG34" s="83"/>
      <c r="AH34" s="83"/>
      <c r="AI34" s="83"/>
      <c r="AJ34" s="83"/>
    </row>
    <row r="35" spans="1:36" ht="12.75">
      <c r="A35" s="237"/>
      <c r="B35" s="238"/>
      <c r="C35" s="160"/>
      <c r="D35" s="160"/>
      <c r="E35" s="85"/>
      <c r="F35" s="85"/>
      <c r="G35" s="85"/>
      <c r="H35" s="85"/>
      <c r="I35" s="161"/>
      <c r="J35" s="162"/>
      <c r="K35" s="163"/>
      <c r="AC35" s="83"/>
      <c r="AD35" s="83"/>
      <c r="AE35" s="83"/>
      <c r="AF35" s="83"/>
      <c r="AG35" s="83"/>
      <c r="AH35" s="83"/>
      <c r="AI35" s="83"/>
      <c r="AJ35" s="83"/>
    </row>
    <row r="36" spans="1:36" ht="17.25" customHeight="1">
      <c r="A36" s="158"/>
      <c r="B36" s="159"/>
      <c r="C36" s="160"/>
      <c r="D36" s="160"/>
      <c r="E36" s="85"/>
      <c r="F36" s="85"/>
      <c r="G36" s="85"/>
      <c r="H36" s="85"/>
      <c r="I36" s="161"/>
      <c r="J36" s="162"/>
      <c r="K36" s="163"/>
      <c r="AC36" s="83"/>
      <c r="AD36" s="83"/>
      <c r="AE36" s="83"/>
      <c r="AF36" s="83"/>
      <c r="AG36" s="83"/>
      <c r="AH36" s="83"/>
      <c r="AI36" s="83"/>
      <c r="AJ36" s="83"/>
    </row>
    <row r="37" spans="1:39" s="41" customFormat="1" ht="12.75">
      <c r="A37" s="37">
        <v>1</v>
      </c>
      <c r="B37" s="38">
        <v>2</v>
      </c>
      <c r="C37" s="39">
        <v>3</v>
      </c>
      <c r="D37" s="39"/>
      <c r="E37" s="172">
        <v>4</v>
      </c>
      <c r="F37" s="172">
        <v>5</v>
      </c>
      <c r="G37" s="172">
        <v>6</v>
      </c>
      <c r="H37" s="173">
        <v>7</v>
      </c>
      <c r="I37" s="172">
        <v>8</v>
      </c>
      <c r="J37" s="23">
        <v>9</v>
      </c>
      <c r="K37" s="172">
        <v>10</v>
      </c>
      <c r="X37"/>
      <c r="AC37" s="84"/>
      <c r="AD37" s="84"/>
      <c r="AE37" s="84"/>
      <c r="AF37" s="84"/>
      <c r="AG37" s="84"/>
      <c r="AH37" s="84"/>
      <c r="AI37" s="84"/>
      <c r="AJ37" s="84"/>
      <c r="AM37">
        <f t="shared" si="1"/>
        <v>0</v>
      </c>
    </row>
    <row r="38" spans="1:39" ht="12.75">
      <c r="A38" s="11" t="s">
        <v>43</v>
      </c>
      <c r="B38" s="11">
        <v>2271</v>
      </c>
      <c r="C38" s="4">
        <v>160</v>
      </c>
      <c r="D38" s="12"/>
      <c r="E38" s="118">
        <v>142657</v>
      </c>
      <c r="F38" s="118">
        <v>0</v>
      </c>
      <c r="G38" s="118">
        <v>0</v>
      </c>
      <c r="H38" s="118">
        <f t="shared" si="5"/>
        <v>69316.05</v>
      </c>
      <c r="I38" s="123">
        <f aca="true" t="shared" si="8" ref="I38:I46">G38+H38-K38</f>
        <v>69316.05</v>
      </c>
      <c r="J38" s="101" t="s">
        <v>21</v>
      </c>
      <c r="K38" s="120"/>
      <c r="M38">
        <v>29248.05</v>
      </c>
      <c r="N38">
        <v>24565.5</v>
      </c>
      <c r="O38">
        <v>15502.5</v>
      </c>
      <c r="X38">
        <f t="shared" si="0"/>
        <v>69316.05</v>
      </c>
      <c r="AA38" s="83"/>
      <c r="AB38" s="83">
        <v>29248.05</v>
      </c>
      <c r="AC38">
        <v>24565.5</v>
      </c>
      <c r="AD38" s="83">
        <v>15502.5</v>
      </c>
      <c r="AE38" s="83"/>
      <c r="AF38" s="83"/>
      <c r="AG38" s="83"/>
      <c r="AH38" s="83"/>
      <c r="AI38" s="83"/>
      <c r="AJ38" s="83"/>
      <c r="AK38" s="83"/>
      <c r="AL38" s="83"/>
      <c r="AM38">
        <f>SUM(AA38:AL38)</f>
        <v>69316.05</v>
      </c>
    </row>
    <row r="39" spans="1:39" ht="12.75">
      <c r="A39" s="11" t="s">
        <v>44</v>
      </c>
      <c r="B39" s="11">
        <v>2272</v>
      </c>
      <c r="C39" s="4">
        <v>170</v>
      </c>
      <c r="D39" s="4"/>
      <c r="E39" s="118">
        <v>3199</v>
      </c>
      <c r="F39" s="118">
        <v>0</v>
      </c>
      <c r="G39" s="118">
        <v>0</v>
      </c>
      <c r="H39" s="118">
        <f t="shared" si="5"/>
        <v>2000.73</v>
      </c>
      <c r="I39" s="123">
        <f t="shared" si="8"/>
        <v>2000.73</v>
      </c>
      <c r="J39" s="101" t="s">
        <v>21</v>
      </c>
      <c r="K39" s="120">
        <v>0</v>
      </c>
      <c r="M39">
        <v>170.35</v>
      </c>
      <c r="N39">
        <v>303.43</v>
      </c>
      <c r="O39">
        <v>233.02</v>
      </c>
      <c r="P39">
        <v>241.71</v>
      </c>
      <c r="Q39">
        <v>352.49</v>
      </c>
      <c r="R39">
        <v>192.89</v>
      </c>
      <c r="S39">
        <v>96.44</v>
      </c>
      <c r="T39">
        <v>72.96</v>
      </c>
      <c r="U39">
        <v>337.44</v>
      </c>
      <c r="X39">
        <f t="shared" si="0"/>
        <v>2000.73</v>
      </c>
      <c r="AA39" s="83"/>
      <c r="AB39" s="83">
        <v>170.35</v>
      </c>
      <c r="AC39">
        <v>303.43</v>
      </c>
      <c r="AD39" s="83">
        <v>233.02</v>
      </c>
      <c r="AE39" s="83">
        <v>241.71</v>
      </c>
      <c r="AF39" s="83">
        <v>352.49</v>
      </c>
      <c r="AG39" s="83">
        <v>192.89</v>
      </c>
      <c r="AH39" s="83">
        <v>96.44</v>
      </c>
      <c r="AI39" s="83">
        <v>72.96</v>
      </c>
      <c r="AJ39" s="83">
        <v>337.44</v>
      </c>
      <c r="AM39">
        <f t="shared" si="1"/>
        <v>2000.73</v>
      </c>
    </row>
    <row r="40" spans="1:39" ht="12.75">
      <c r="A40" s="11" t="s">
        <v>45</v>
      </c>
      <c r="B40" s="11">
        <v>2273</v>
      </c>
      <c r="C40" s="4">
        <v>180</v>
      </c>
      <c r="D40" s="4"/>
      <c r="E40" s="118">
        <v>111004</v>
      </c>
      <c r="F40" s="118">
        <v>0</v>
      </c>
      <c r="G40" s="118">
        <v>0</v>
      </c>
      <c r="H40" s="118">
        <f t="shared" si="5"/>
        <v>58888.74999999999</v>
      </c>
      <c r="I40" s="123">
        <f t="shared" si="8"/>
        <v>58888.74999999999</v>
      </c>
      <c r="J40" s="101" t="s">
        <v>21</v>
      </c>
      <c r="K40" s="120"/>
      <c r="M40">
        <v>11764.4</v>
      </c>
      <c r="N40">
        <v>11209.8</v>
      </c>
      <c r="O40">
        <v>9616.41</v>
      </c>
      <c r="P40">
        <v>6774.95</v>
      </c>
      <c r="Q40">
        <v>5483.7</v>
      </c>
      <c r="R40">
        <v>3184.67</v>
      </c>
      <c r="S40">
        <v>360.96</v>
      </c>
      <c r="T40">
        <v>4616.25</v>
      </c>
      <c r="U40">
        <v>5877.61</v>
      </c>
      <c r="X40">
        <f t="shared" si="0"/>
        <v>58888.74999999999</v>
      </c>
      <c r="AA40" s="83"/>
      <c r="AB40" s="83">
        <v>11764.4</v>
      </c>
      <c r="AC40">
        <v>11209.8</v>
      </c>
      <c r="AD40" s="83">
        <v>9616.41</v>
      </c>
      <c r="AE40" s="83">
        <v>6774.95</v>
      </c>
      <c r="AF40" s="83">
        <v>5483.7</v>
      </c>
      <c r="AG40" s="83">
        <v>3184.67</v>
      </c>
      <c r="AH40" s="83">
        <v>360.96</v>
      </c>
      <c r="AI40" s="83">
        <v>4616.25</v>
      </c>
      <c r="AJ40" s="83">
        <v>5877.61</v>
      </c>
      <c r="AM40">
        <f t="shared" si="1"/>
        <v>58888.74999999999</v>
      </c>
    </row>
    <row r="41" spans="1:39" ht="12.75">
      <c r="A41" s="11" t="s">
        <v>46</v>
      </c>
      <c r="B41" s="11">
        <v>2274</v>
      </c>
      <c r="C41" s="4">
        <v>190</v>
      </c>
      <c r="D41" s="4"/>
      <c r="E41" s="118">
        <v>289182</v>
      </c>
      <c r="F41" s="118">
        <v>0</v>
      </c>
      <c r="G41" s="118">
        <v>0</v>
      </c>
      <c r="H41" s="118">
        <f t="shared" si="5"/>
        <v>178348</v>
      </c>
      <c r="I41" s="123">
        <f t="shared" si="8"/>
        <v>178348</v>
      </c>
      <c r="J41" s="101" t="s">
        <v>21</v>
      </c>
      <c r="K41" s="120">
        <v>0</v>
      </c>
      <c r="M41">
        <v>72817.2</v>
      </c>
      <c r="N41">
        <v>78454.52</v>
      </c>
      <c r="O41">
        <v>2546.52</v>
      </c>
      <c r="P41">
        <v>24529.76</v>
      </c>
      <c r="X41">
        <f t="shared" si="0"/>
        <v>178348</v>
      </c>
      <c r="AA41" s="83"/>
      <c r="AB41" s="83">
        <v>72817.2</v>
      </c>
      <c r="AC41">
        <v>78454.52</v>
      </c>
      <c r="AD41" s="83">
        <v>2546.52</v>
      </c>
      <c r="AE41" s="83">
        <v>24529.76</v>
      </c>
      <c r="AF41" s="83"/>
      <c r="AG41" s="83"/>
      <c r="AH41" s="83"/>
      <c r="AI41" s="83"/>
      <c r="AJ41" s="83"/>
      <c r="AM41">
        <f t="shared" si="1"/>
        <v>178348</v>
      </c>
    </row>
    <row r="42" spans="1:39" ht="12.75">
      <c r="A42" s="11" t="s">
        <v>48</v>
      </c>
      <c r="B42" s="11">
        <v>2275</v>
      </c>
      <c r="C42" s="4">
        <v>200</v>
      </c>
      <c r="D42" s="4"/>
      <c r="E42" s="118">
        <v>0</v>
      </c>
      <c r="F42" s="118">
        <v>0</v>
      </c>
      <c r="G42" s="118">
        <v>0</v>
      </c>
      <c r="H42" s="118">
        <f t="shared" si="5"/>
        <v>0</v>
      </c>
      <c r="I42" s="123">
        <f t="shared" si="8"/>
        <v>0</v>
      </c>
      <c r="J42" s="101" t="s">
        <v>21</v>
      </c>
      <c r="K42" s="120">
        <v>0</v>
      </c>
      <c r="X42">
        <f t="shared" si="0"/>
        <v>0</v>
      </c>
      <c r="AA42" s="83"/>
      <c r="AB42" s="83"/>
      <c r="AD42" s="83"/>
      <c r="AE42" s="83"/>
      <c r="AF42" s="83"/>
      <c r="AG42" s="83"/>
      <c r="AH42" s="83"/>
      <c r="AI42" s="83"/>
      <c r="AJ42" s="83"/>
      <c r="AM42">
        <f t="shared" si="1"/>
        <v>0</v>
      </c>
    </row>
    <row r="43" spans="1:39" ht="22.5">
      <c r="A43" s="14" t="s">
        <v>50</v>
      </c>
      <c r="B43" s="11">
        <v>2280</v>
      </c>
      <c r="C43" s="4">
        <v>210</v>
      </c>
      <c r="D43" s="4"/>
      <c r="E43" s="118">
        <f>E44+E45</f>
        <v>0</v>
      </c>
      <c r="F43" s="118"/>
      <c r="G43" s="118">
        <v>0</v>
      </c>
      <c r="H43" s="118">
        <f t="shared" si="5"/>
        <v>0</v>
      </c>
      <c r="I43" s="123">
        <f t="shared" si="8"/>
        <v>0</v>
      </c>
      <c r="J43" s="101" t="s">
        <v>21</v>
      </c>
      <c r="K43" s="120">
        <v>0</v>
      </c>
      <c r="X43">
        <f t="shared" si="0"/>
        <v>0</v>
      </c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M43">
        <f t="shared" si="1"/>
        <v>0</v>
      </c>
    </row>
    <row r="44" spans="1:39" ht="22.5">
      <c r="A44" s="14" t="s">
        <v>208</v>
      </c>
      <c r="B44" s="4">
        <v>2281</v>
      </c>
      <c r="C44" s="4">
        <v>220</v>
      </c>
      <c r="D44" s="4"/>
      <c r="E44" s="118">
        <v>0</v>
      </c>
      <c r="F44" s="118">
        <v>0</v>
      </c>
      <c r="G44" s="118">
        <v>0</v>
      </c>
      <c r="H44" s="118">
        <f t="shared" si="5"/>
        <v>0</v>
      </c>
      <c r="I44" s="123">
        <f t="shared" si="8"/>
        <v>0</v>
      </c>
      <c r="J44" s="101" t="s">
        <v>21</v>
      </c>
      <c r="K44" s="120">
        <f aca="true" t="shared" si="9" ref="K44:K62">G44+H44-I44</f>
        <v>0</v>
      </c>
      <c r="X44">
        <f t="shared" si="0"/>
        <v>0</v>
      </c>
      <c r="AA44" s="83"/>
      <c r="AC44" s="83"/>
      <c r="AD44" s="83"/>
      <c r="AE44" s="83"/>
      <c r="AF44" s="83"/>
      <c r="AG44" s="83"/>
      <c r="AH44" s="83"/>
      <c r="AI44" s="83"/>
      <c r="AJ44" s="83"/>
      <c r="AM44">
        <f t="shared" si="1"/>
        <v>0</v>
      </c>
    </row>
    <row r="45" spans="1:39" ht="22.5">
      <c r="A45" s="14" t="s">
        <v>209</v>
      </c>
      <c r="B45" s="220">
        <v>2282</v>
      </c>
      <c r="C45" s="220">
        <v>230</v>
      </c>
      <c r="D45" s="10"/>
      <c r="E45" s="118"/>
      <c r="F45" s="118">
        <v>0</v>
      </c>
      <c r="G45" s="118">
        <v>0</v>
      </c>
      <c r="H45" s="118">
        <f>SUM(H46:H51)</f>
        <v>0</v>
      </c>
      <c r="I45" s="123">
        <f t="shared" si="8"/>
        <v>0</v>
      </c>
      <c r="J45" s="101" t="s">
        <v>21</v>
      </c>
      <c r="K45" s="120">
        <v>0</v>
      </c>
      <c r="X45">
        <f t="shared" si="0"/>
        <v>0</v>
      </c>
      <c r="AC45" s="83"/>
      <c r="AD45" s="83"/>
      <c r="AE45" s="83"/>
      <c r="AF45" s="83"/>
      <c r="AG45" s="83"/>
      <c r="AH45" s="83"/>
      <c r="AI45" s="83"/>
      <c r="AJ45" s="83"/>
      <c r="AM45">
        <f t="shared" si="1"/>
        <v>0</v>
      </c>
    </row>
    <row r="46" spans="1:39" ht="12.75">
      <c r="A46" s="19" t="s">
        <v>210</v>
      </c>
      <c r="B46" s="5">
        <v>2400</v>
      </c>
      <c r="C46" s="5">
        <v>240</v>
      </c>
      <c r="D46" s="4"/>
      <c r="E46" s="118">
        <f>E47+E48</f>
        <v>0</v>
      </c>
      <c r="F46" s="118">
        <v>0</v>
      </c>
      <c r="G46" s="118">
        <v>0</v>
      </c>
      <c r="H46" s="118">
        <f t="shared" si="5"/>
        <v>0</v>
      </c>
      <c r="I46" s="123">
        <f t="shared" si="8"/>
        <v>0</v>
      </c>
      <c r="J46" s="101" t="s">
        <v>21</v>
      </c>
      <c r="K46" s="120">
        <f t="shared" si="9"/>
        <v>0</v>
      </c>
      <c r="X46">
        <f t="shared" si="0"/>
        <v>0</v>
      </c>
      <c r="AC46" s="83"/>
      <c r="AD46" s="83"/>
      <c r="AE46" s="83"/>
      <c r="AF46" s="83"/>
      <c r="AG46" s="83"/>
      <c r="AH46" s="83"/>
      <c r="AI46" s="83"/>
      <c r="AJ46" s="83"/>
      <c r="AM46">
        <f t="shared" si="1"/>
        <v>0</v>
      </c>
    </row>
    <row r="47" spans="1:39" ht="12.75">
      <c r="A47" s="230" t="s">
        <v>211</v>
      </c>
      <c r="B47" s="220">
        <v>2410</v>
      </c>
      <c r="C47" s="220">
        <v>250</v>
      </c>
      <c r="D47" s="4"/>
      <c r="E47" s="118">
        <v>0</v>
      </c>
      <c r="F47" s="118">
        <v>0</v>
      </c>
      <c r="G47" s="118">
        <v>0</v>
      </c>
      <c r="H47" s="118">
        <f t="shared" si="5"/>
        <v>0</v>
      </c>
      <c r="I47" s="123">
        <f aca="true" t="shared" si="10" ref="I47:I62">G47+H47-K47</f>
        <v>0</v>
      </c>
      <c r="J47" s="101" t="s">
        <v>21</v>
      </c>
      <c r="K47" s="120">
        <v>0</v>
      </c>
      <c r="X47">
        <f t="shared" si="0"/>
        <v>0</v>
      </c>
      <c r="AC47" s="83"/>
      <c r="AD47" s="83"/>
      <c r="AE47" s="83"/>
      <c r="AF47" s="83"/>
      <c r="AG47" s="83"/>
      <c r="AH47" s="83"/>
      <c r="AI47" s="83"/>
      <c r="AJ47" s="83"/>
      <c r="AM47">
        <f t="shared" si="1"/>
        <v>0</v>
      </c>
    </row>
    <row r="48" spans="1:39" ht="12.75">
      <c r="A48" s="230" t="s">
        <v>212</v>
      </c>
      <c r="B48" s="220">
        <v>2420</v>
      </c>
      <c r="C48" s="220">
        <v>260</v>
      </c>
      <c r="D48" s="5"/>
      <c r="E48" s="118">
        <v>0</v>
      </c>
      <c r="F48" s="118">
        <v>0</v>
      </c>
      <c r="G48" s="118">
        <v>0</v>
      </c>
      <c r="H48" s="118">
        <f t="shared" si="5"/>
        <v>0</v>
      </c>
      <c r="I48" s="123">
        <f t="shared" si="10"/>
        <v>0</v>
      </c>
      <c r="J48" s="101" t="s">
        <v>21</v>
      </c>
      <c r="K48" s="120">
        <f t="shared" si="9"/>
        <v>0</v>
      </c>
      <c r="X48">
        <f t="shared" si="0"/>
        <v>0</v>
      </c>
      <c r="AC48" s="83"/>
      <c r="AD48" s="83"/>
      <c r="AE48" s="83"/>
      <c r="AF48" s="83"/>
      <c r="AG48" s="83"/>
      <c r="AH48" s="83"/>
      <c r="AI48" s="83"/>
      <c r="AJ48" s="83"/>
      <c r="AM48">
        <f t="shared" si="1"/>
        <v>0</v>
      </c>
    </row>
    <row r="49" spans="1:39" ht="12.75">
      <c r="A49" s="19" t="s">
        <v>213</v>
      </c>
      <c r="B49" s="5">
        <v>2600</v>
      </c>
      <c r="C49" s="5">
        <v>270</v>
      </c>
      <c r="D49" s="5"/>
      <c r="E49" s="118">
        <f>E50+E51+E52</f>
        <v>0</v>
      </c>
      <c r="F49" s="118">
        <v>0</v>
      </c>
      <c r="G49" s="118">
        <v>0</v>
      </c>
      <c r="H49" s="118">
        <f t="shared" si="5"/>
        <v>0</v>
      </c>
      <c r="I49" s="123">
        <f t="shared" si="10"/>
        <v>0</v>
      </c>
      <c r="J49" s="101" t="s">
        <v>21</v>
      </c>
      <c r="K49" s="120">
        <f t="shared" si="9"/>
        <v>0</v>
      </c>
      <c r="X49">
        <f t="shared" si="0"/>
        <v>0</v>
      </c>
      <c r="AC49" s="83"/>
      <c r="AD49" s="83"/>
      <c r="AE49" s="83"/>
      <c r="AF49" s="83"/>
      <c r="AG49" s="83"/>
      <c r="AH49" s="83"/>
      <c r="AI49" s="83"/>
      <c r="AJ49" s="83"/>
      <c r="AM49">
        <f t="shared" si="1"/>
        <v>0</v>
      </c>
    </row>
    <row r="50" spans="1:39" ht="12.75">
      <c r="A50" s="227" t="s">
        <v>54</v>
      </c>
      <c r="B50" s="220">
        <v>2610</v>
      </c>
      <c r="C50" s="220">
        <v>280</v>
      </c>
      <c r="D50" s="10"/>
      <c r="E50" s="118">
        <v>0</v>
      </c>
      <c r="F50" s="118">
        <v>0</v>
      </c>
      <c r="G50" s="118">
        <v>0</v>
      </c>
      <c r="H50" s="118">
        <f t="shared" si="5"/>
        <v>0</v>
      </c>
      <c r="I50" s="123">
        <f t="shared" si="10"/>
        <v>0</v>
      </c>
      <c r="J50" s="101" t="s">
        <v>21</v>
      </c>
      <c r="K50" s="120">
        <f t="shared" si="9"/>
        <v>0</v>
      </c>
      <c r="X50">
        <f t="shared" si="0"/>
        <v>0</v>
      </c>
      <c r="AC50" s="83"/>
      <c r="AD50" s="83"/>
      <c r="AE50" s="83"/>
      <c r="AF50" s="83"/>
      <c r="AG50" s="83"/>
      <c r="AH50" s="83"/>
      <c r="AI50" s="83"/>
      <c r="AJ50" s="83"/>
      <c r="AM50">
        <f t="shared" si="1"/>
        <v>0</v>
      </c>
    </row>
    <row r="51" spans="1:39" ht="12.75">
      <c r="A51" s="227" t="s">
        <v>55</v>
      </c>
      <c r="B51" s="194">
        <v>2620</v>
      </c>
      <c r="C51" s="194">
        <v>290</v>
      </c>
      <c r="D51" s="12"/>
      <c r="E51" s="118">
        <v>0</v>
      </c>
      <c r="F51" s="118">
        <v>0</v>
      </c>
      <c r="G51" s="118">
        <v>0</v>
      </c>
      <c r="H51" s="118">
        <f t="shared" si="5"/>
        <v>0</v>
      </c>
      <c r="I51" s="123">
        <f t="shared" si="10"/>
        <v>0</v>
      </c>
      <c r="J51" s="101" t="s">
        <v>21</v>
      </c>
      <c r="K51" s="120">
        <f t="shared" si="9"/>
        <v>0</v>
      </c>
      <c r="X51">
        <f t="shared" si="0"/>
        <v>0</v>
      </c>
      <c r="AC51" s="83"/>
      <c r="AD51" s="83"/>
      <c r="AE51" s="83"/>
      <c r="AF51" s="83"/>
      <c r="AG51" s="83"/>
      <c r="AH51" s="83"/>
      <c r="AI51" s="83"/>
      <c r="AJ51" s="83"/>
      <c r="AM51">
        <f t="shared" si="1"/>
        <v>0</v>
      </c>
    </row>
    <row r="52" spans="1:39" ht="12.75">
      <c r="A52" s="227" t="s">
        <v>214</v>
      </c>
      <c r="B52" s="229">
        <v>2630</v>
      </c>
      <c r="C52" s="194">
        <v>300</v>
      </c>
      <c r="D52" s="12"/>
      <c r="E52" s="118">
        <v>0</v>
      </c>
      <c r="F52" s="118">
        <v>0</v>
      </c>
      <c r="G52" s="118">
        <v>0</v>
      </c>
      <c r="H52" s="118">
        <f t="shared" si="5"/>
        <v>0</v>
      </c>
      <c r="I52" s="123">
        <f t="shared" si="10"/>
        <v>0</v>
      </c>
      <c r="J52" s="101" t="s">
        <v>21</v>
      </c>
      <c r="K52" s="120">
        <f t="shared" si="9"/>
        <v>0</v>
      </c>
      <c r="X52">
        <f t="shared" si="0"/>
        <v>0</v>
      </c>
      <c r="AC52" s="83"/>
      <c r="AD52" s="83"/>
      <c r="AE52" s="83"/>
      <c r="AF52" s="83"/>
      <c r="AG52" s="83"/>
      <c r="AH52" s="83"/>
      <c r="AI52" s="83"/>
      <c r="AJ52" s="83"/>
      <c r="AM52">
        <f t="shared" si="1"/>
        <v>0</v>
      </c>
    </row>
    <row r="53" spans="1:39" ht="12.75">
      <c r="A53" s="170" t="s">
        <v>215</v>
      </c>
      <c r="B53" s="228">
        <v>2700</v>
      </c>
      <c r="C53" s="219">
        <v>310</v>
      </c>
      <c r="D53" s="4"/>
      <c r="E53" s="118">
        <f>E54+E55+E56</f>
        <v>0</v>
      </c>
      <c r="F53" s="118"/>
      <c r="G53" s="118">
        <v>0</v>
      </c>
      <c r="H53" s="118">
        <f t="shared" si="5"/>
        <v>0</v>
      </c>
      <c r="I53" s="123">
        <f t="shared" si="10"/>
        <v>0</v>
      </c>
      <c r="J53" s="101" t="s">
        <v>21</v>
      </c>
      <c r="K53" s="120">
        <v>0</v>
      </c>
      <c r="N53">
        <f>N54+N55+N56</f>
        <v>0</v>
      </c>
      <c r="O53">
        <f>O54+O55+O56</f>
        <v>0</v>
      </c>
      <c r="P53">
        <f>P54+P55+P56</f>
        <v>0</v>
      </c>
      <c r="Q53">
        <f>Q54+Q55+Q56</f>
        <v>0</v>
      </c>
      <c r="R53">
        <f aca="true" t="shared" si="11" ref="R53:W53">R54+R55+R56</f>
        <v>0</v>
      </c>
      <c r="S53">
        <f t="shared" si="11"/>
        <v>0</v>
      </c>
      <c r="T53">
        <f t="shared" si="11"/>
        <v>0</v>
      </c>
      <c r="U53">
        <f t="shared" si="11"/>
        <v>0</v>
      </c>
      <c r="V53">
        <f t="shared" si="11"/>
        <v>0</v>
      </c>
      <c r="W53">
        <f t="shared" si="11"/>
        <v>0</v>
      </c>
      <c r="X53">
        <f t="shared" si="0"/>
        <v>0</v>
      </c>
      <c r="AC53" s="83">
        <f aca="true" t="shared" si="12" ref="AC53:AJ53">AC54+AC55+AC56</f>
        <v>0</v>
      </c>
      <c r="AD53" s="83">
        <f t="shared" si="12"/>
        <v>0</v>
      </c>
      <c r="AE53" s="83">
        <f t="shared" si="12"/>
        <v>0</v>
      </c>
      <c r="AF53" s="83">
        <f t="shared" si="12"/>
        <v>0</v>
      </c>
      <c r="AG53" s="83">
        <f t="shared" si="12"/>
        <v>0</v>
      </c>
      <c r="AH53" s="83">
        <f t="shared" si="12"/>
        <v>0</v>
      </c>
      <c r="AI53" s="83">
        <f t="shared" si="12"/>
        <v>0</v>
      </c>
      <c r="AJ53" s="83">
        <f t="shared" si="12"/>
        <v>0</v>
      </c>
      <c r="AM53">
        <f t="shared" si="1"/>
        <v>0</v>
      </c>
    </row>
    <row r="54" spans="1:39" ht="12.75">
      <c r="A54" s="11" t="s">
        <v>57</v>
      </c>
      <c r="B54" s="4">
        <v>2710</v>
      </c>
      <c r="C54" s="4">
        <v>320</v>
      </c>
      <c r="D54" s="4"/>
      <c r="E54" s="118">
        <v>0</v>
      </c>
      <c r="F54" s="118">
        <v>0</v>
      </c>
      <c r="G54" s="118">
        <v>0</v>
      </c>
      <c r="H54" s="118">
        <f t="shared" si="5"/>
        <v>0</v>
      </c>
      <c r="I54" s="123">
        <f t="shared" si="10"/>
        <v>0</v>
      </c>
      <c r="J54" s="101" t="s">
        <v>21</v>
      </c>
      <c r="K54" s="120">
        <f t="shared" si="9"/>
        <v>0</v>
      </c>
      <c r="X54">
        <f t="shared" si="0"/>
        <v>0</v>
      </c>
      <c r="AC54" s="83"/>
      <c r="AD54" s="83"/>
      <c r="AE54" s="83"/>
      <c r="AF54" s="83"/>
      <c r="AG54" s="83"/>
      <c r="AH54" s="83"/>
      <c r="AI54" s="83"/>
      <c r="AJ54" s="83"/>
      <c r="AM54">
        <f t="shared" si="1"/>
        <v>0</v>
      </c>
    </row>
    <row r="55" spans="1:39" ht="12.75">
      <c r="A55" s="11" t="s">
        <v>58</v>
      </c>
      <c r="B55" s="4">
        <v>2720</v>
      </c>
      <c r="C55" s="4">
        <v>330</v>
      </c>
      <c r="D55" s="4"/>
      <c r="E55" s="118">
        <v>0</v>
      </c>
      <c r="F55" s="118">
        <v>0</v>
      </c>
      <c r="G55" s="118">
        <v>0</v>
      </c>
      <c r="H55" s="118">
        <f t="shared" si="5"/>
        <v>0</v>
      </c>
      <c r="I55" s="123">
        <f t="shared" si="10"/>
        <v>0</v>
      </c>
      <c r="J55" s="101" t="s">
        <v>21</v>
      </c>
      <c r="K55" s="120">
        <f t="shared" si="9"/>
        <v>0</v>
      </c>
      <c r="X55">
        <f t="shared" si="0"/>
        <v>0</v>
      </c>
      <c r="AC55" s="83"/>
      <c r="AD55" s="83"/>
      <c r="AE55" s="83"/>
      <c r="AF55" s="83"/>
      <c r="AG55" s="83"/>
      <c r="AH55" s="83"/>
      <c r="AI55" s="83"/>
      <c r="AJ55" s="83"/>
      <c r="AM55">
        <f t="shared" si="1"/>
        <v>0</v>
      </c>
    </row>
    <row r="56" spans="1:39" ht="12.75">
      <c r="A56" s="11" t="s">
        <v>216</v>
      </c>
      <c r="B56" s="4">
        <v>2730</v>
      </c>
      <c r="C56" s="4">
        <v>340</v>
      </c>
      <c r="D56" s="10"/>
      <c r="E56" s="118"/>
      <c r="F56" s="118">
        <v>0</v>
      </c>
      <c r="G56" s="118">
        <v>0</v>
      </c>
      <c r="H56" s="118"/>
      <c r="I56" s="123"/>
      <c r="J56" s="101" t="s">
        <v>21</v>
      </c>
      <c r="K56" s="120">
        <v>0</v>
      </c>
      <c r="X56">
        <f t="shared" si="0"/>
        <v>0</v>
      </c>
      <c r="AC56" s="83"/>
      <c r="AD56" s="83"/>
      <c r="AE56" s="83"/>
      <c r="AF56" s="83"/>
      <c r="AG56" s="83"/>
      <c r="AH56" s="83"/>
      <c r="AI56" s="83"/>
      <c r="AJ56" s="83"/>
      <c r="AM56">
        <f t="shared" si="1"/>
        <v>0</v>
      </c>
    </row>
    <row r="57" spans="1:39" ht="12.75">
      <c r="A57" s="170" t="s">
        <v>217</v>
      </c>
      <c r="B57" s="90">
        <v>2800</v>
      </c>
      <c r="C57" s="90">
        <v>350</v>
      </c>
      <c r="D57" s="5"/>
      <c r="E57" s="118">
        <f>E58+E70+E71+E72</f>
        <v>0</v>
      </c>
      <c r="F57" s="118">
        <v>0</v>
      </c>
      <c r="G57" s="118">
        <f>G58+G70+G71+G72</f>
        <v>0</v>
      </c>
      <c r="H57" s="118">
        <f>SUM(H58)</f>
        <v>0</v>
      </c>
      <c r="I57" s="123">
        <f t="shared" si="10"/>
        <v>0</v>
      </c>
      <c r="J57" s="101" t="s">
        <v>21</v>
      </c>
      <c r="K57" s="120">
        <v>0</v>
      </c>
      <c r="X57">
        <f t="shared" si="0"/>
        <v>0</v>
      </c>
      <c r="AC57" s="83"/>
      <c r="AD57" s="83"/>
      <c r="AE57" s="83"/>
      <c r="AF57" s="83"/>
      <c r="AG57" s="83"/>
      <c r="AH57" s="83"/>
      <c r="AI57" s="83"/>
      <c r="AJ57" s="83"/>
      <c r="AM57">
        <f t="shared" si="1"/>
        <v>0</v>
      </c>
    </row>
    <row r="58" spans="1:39" ht="12.75">
      <c r="A58" s="21" t="s">
        <v>61</v>
      </c>
      <c r="B58" s="5">
        <v>3000</v>
      </c>
      <c r="C58" s="5">
        <v>360</v>
      </c>
      <c r="D58" s="5"/>
      <c r="E58" s="118">
        <f>E59+E73</f>
        <v>0</v>
      </c>
      <c r="F58" s="118">
        <v>0</v>
      </c>
      <c r="G58" s="118">
        <f>G59+G60</f>
        <v>0</v>
      </c>
      <c r="H58" s="118">
        <f>SUM(H59)</f>
        <v>0</v>
      </c>
      <c r="I58" s="123">
        <f t="shared" si="10"/>
        <v>0</v>
      </c>
      <c r="J58" s="101" t="s">
        <v>21</v>
      </c>
      <c r="K58" s="120">
        <v>0</v>
      </c>
      <c r="X58">
        <f t="shared" si="0"/>
        <v>0</v>
      </c>
      <c r="AC58" s="83"/>
      <c r="AD58" s="83"/>
      <c r="AE58" s="83"/>
      <c r="AF58" s="83"/>
      <c r="AG58" s="83"/>
      <c r="AH58" s="83"/>
      <c r="AI58" s="83"/>
      <c r="AJ58" s="83"/>
      <c r="AM58">
        <f t="shared" si="1"/>
        <v>0</v>
      </c>
    </row>
    <row r="59" spans="1:39" ht="12.75">
      <c r="A59" s="19" t="s">
        <v>62</v>
      </c>
      <c r="B59" s="5">
        <v>3100</v>
      </c>
      <c r="C59" s="5">
        <v>370</v>
      </c>
      <c r="D59" s="10"/>
      <c r="E59" s="118">
        <f>E60+E61+E64+E67+E71+E72</f>
        <v>0</v>
      </c>
      <c r="F59" s="118">
        <v>0</v>
      </c>
      <c r="G59" s="118">
        <v>0</v>
      </c>
      <c r="H59" s="118">
        <f t="shared" si="5"/>
        <v>0</v>
      </c>
      <c r="I59" s="123">
        <f t="shared" si="10"/>
        <v>0</v>
      </c>
      <c r="J59" s="101" t="s">
        <v>21</v>
      </c>
      <c r="K59" s="120">
        <v>0</v>
      </c>
      <c r="X59">
        <f t="shared" si="0"/>
        <v>0</v>
      </c>
      <c r="AC59" s="83"/>
      <c r="AD59" s="83"/>
      <c r="AE59" s="83"/>
      <c r="AF59" s="83"/>
      <c r="AG59" s="83"/>
      <c r="AH59" s="83"/>
      <c r="AI59" s="83"/>
      <c r="AJ59" s="83"/>
      <c r="AM59">
        <f t="shared" si="1"/>
        <v>0</v>
      </c>
    </row>
    <row r="60" spans="1:39" ht="12.75">
      <c r="A60" s="230" t="s">
        <v>63</v>
      </c>
      <c r="B60" s="220">
        <v>3110</v>
      </c>
      <c r="C60" s="220">
        <v>380</v>
      </c>
      <c r="D60" s="10"/>
      <c r="E60" s="118">
        <v>0</v>
      </c>
      <c r="F60" s="118">
        <v>0</v>
      </c>
      <c r="G60" s="118">
        <v>0</v>
      </c>
      <c r="H60" s="118">
        <f t="shared" si="5"/>
        <v>0</v>
      </c>
      <c r="I60" s="123">
        <f t="shared" si="10"/>
        <v>0</v>
      </c>
      <c r="J60" s="101" t="s">
        <v>21</v>
      </c>
      <c r="K60" s="120">
        <f t="shared" si="9"/>
        <v>0</v>
      </c>
      <c r="X60">
        <f t="shared" si="0"/>
        <v>0</v>
      </c>
      <c r="AC60" s="83"/>
      <c r="AD60" s="83"/>
      <c r="AE60" s="83"/>
      <c r="AF60" s="83"/>
      <c r="AG60" s="83"/>
      <c r="AH60" s="83"/>
      <c r="AI60" s="83"/>
      <c r="AJ60" s="83"/>
      <c r="AM60">
        <f t="shared" si="1"/>
        <v>0</v>
      </c>
    </row>
    <row r="61" spans="1:39" ht="12.75">
      <c r="A61" s="230" t="s">
        <v>64</v>
      </c>
      <c r="B61" s="229">
        <v>3120</v>
      </c>
      <c r="C61" s="220">
        <v>390</v>
      </c>
      <c r="D61" s="4"/>
      <c r="E61" s="118">
        <f>E62+E63</f>
        <v>0</v>
      </c>
      <c r="F61" s="118">
        <v>0</v>
      </c>
      <c r="G61" s="118">
        <v>0</v>
      </c>
      <c r="H61" s="118">
        <f t="shared" si="5"/>
        <v>0</v>
      </c>
      <c r="I61" s="123">
        <f t="shared" si="10"/>
        <v>0</v>
      </c>
      <c r="J61" s="101" t="s">
        <v>21</v>
      </c>
      <c r="K61" s="120">
        <f t="shared" si="9"/>
        <v>0</v>
      </c>
      <c r="X61">
        <f t="shared" si="0"/>
        <v>0</v>
      </c>
      <c r="AC61" s="83"/>
      <c r="AD61" s="83"/>
      <c r="AE61" s="83"/>
      <c r="AF61" s="83"/>
      <c r="AG61" s="83"/>
      <c r="AH61" s="83"/>
      <c r="AI61" s="83"/>
      <c r="AJ61" s="83"/>
      <c r="AM61">
        <f t="shared" si="1"/>
        <v>0</v>
      </c>
    </row>
    <row r="62" spans="1:39" ht="12.75">
      <c r="A62" s="11" t="s">
        <v>218</v>
      </c>
      <c r="B62" s="4">
        <v>3121</v>
      </c>
      <c r="C62" s="4">
        <v>400</v>
      </c>
      <c r="D62" s="4"/>
      <c r="E62" s="118">
        <v>0</v>
      </c>
      <c r="F62" s="118">
        <v>0</v>
      </c>
      <c r="G62" s="118">
        <v>0</v>
      </c>
      <c r="H62" s="118">
        <f t="shared" si="5"/>
        <v>0</v>
      </c>
      <c r="I62" s="123">
        <f t="shared" si="10"/>
        <v>0</v>
      </c>
      <c r="J62" s="103" t="s">
        <v>21</v>
      </c>
      <c r="K62" s="120">
        <f t="shared" si="9"/>
        <v>0</v>
      </c>
      <c r="X62">
        <f t="shared" si="0"/>
        <v>0</v>
      </c>
      <c r="AC62" s="83"/>
      <c r="AD62" s="83"/>
      <c r="AE62" s="83"/>
      <c r="AF62" s="83"/>
      <c r="AG62" s="83"/>
      <c r="AH62" s="83"/>
      <c r="AI62" s="83"/>
      <c r="AJ62" s="83"/>
      <c r="AM62">
        <f t="shared" si="1"/>
        <v>0</v>
      </c>
    </row>
    <row r="63" spans="1:39" ht="12.75">
      <c r="A63" s="11" t="s">
        <v>219</v>
      </c>
      <c r="B63" s="4">
        <v>3122</v>
      </c>
      <c r="C63" s="4">
        <v>410</v>
      </c>
      <c r="D63" s="44"/>
      <c r="E63" s="124">
        <f>E64+E65</f>
        <v>0</v>
      </c>
      <c r="F63" s="118">
        <v>0</v>
      </c>
      <c r="G63" s="124">
        <v>0</v>
      </c>
      <c r="H63" s="118">
        <f>SUM(L63:W63)</f>
        <v>0</v>
      </c>
      <c r="I63" s="124">
        <f>G63+H63-K63</f>
        <v>0</v>
      </c>
      <c r="J63" s="101" t="s">
        <v>21</v>
      </c>
      <c r="K63" s="125">
        <f>G63+H63-I63</f>
        <v>0</v>
      </c>
      <c r="X63">
        <f>SUM(L63:W63)</f>
        <v>0</v>
      </c>
      <c r="AC63" s="83"/>
      <c r="AD63" s="83"/>
      <c r="AE63" s="83"/>
      <c r="AF63" s="83"/>
      <c r="AG63" s="83"/>
      <c r="AH63" s="83"/>
      <c r="AI63" s="83"/>
      <c r="AJ63" s="83"/>
      <c r="AM63">
        <f>SUM(AA63:AL63)</f>
        <v>0</v>
      </c>
    </row>
    <row r="64" spans="1:39" ht="12.75">
      <c r="A64" s="231" t="s">
        <v>68</v>
      </c>
      <c r="B64" s="221">
        <v>3130</v>
      </c>
      <c r="C64" s="221">
        <v>420</v>
      </c>
      <c r="D64" s="4"/>
      <c r="E64" s="118">
        <f>E65+E66</f>
        <v>0</v>
      </c>
      <c r="F64" s="118">
        <v>0</v>
      </c>
      <c r="G64" s="118">
        <v>0</v>
      </c>
      <c r="H64" s="118">
        <f>SUM(L64:W64)</f>
        <v>0</v>
      </c>
      <c r="I64" s="124">
        <f>G64+H64-K64</f>
        <v>0</v>
      </c>
      <c r="J64" s="101" t="s">
        <v>21</v>
      </c>
      <c r="K64" s="125">
        <f>G64+H64-I64</f>
        <v>0</v>
      </c>
      <c r="X64">
        <f>SUM(L64:W64)</f>
        <v>0</v>
      </c>
      <c r="AC64" s="83"/>
      <c r="AD64" s="83"/>
      <c r="AE64" s="83"/>
      <c r="AF64" s="83"/>
      <c r="AG64" s="83"/>
      <c r="AH64" s="83"/>
      <c r="AI64" s="83"/>
      <c r="AJ64" s="83"/>
      <c r="AM64">
        <f>SUM(AA64:AL64)</f>
        <v>0</v>
      </c>
    </row>
    <row r="65" spans="1:39" ht="12.75">
      <c r="A65" s="11" t="s">
        <v>220</v>
      </c>
      <c r="B65" s="4">
        <v>3131</v>
      </c>
      <c r="C65" s="4">
        <v>430</v>
      </c>
      <c r="D65" s="4"/>
      <c r="E65" s="118">
        <v>0</v>
      </c>
      <c r="F65" s="118">
        <v>0</v>
      </c>
      <c r="G65" s="118">
        <v>0</v>
      </c>
      <c r="H65" s="118">
        <f>SUM(L65:W65)</f>
        <v>0</v>
      </c>
      <c r="I65" s="124">
        <f>G65+H65-K65</f>
        <v>0</v>
      </c>
      <c r="J65" s="101" t="s">
        <v>21</v>
      </c>
      <c r="K65" s="125">
        <f>G65+H65-I65</f>
        <v>0</v>
      </c>
      <c r="X65">
        <f>SUM(L65:W65)</f>
        <v>0</v>
      </c>
      <c r="AC65" s="83"/>
      <c r="AD65" s="83"/>
      <c r="AE65" s="83"/>
      <c r="AF65" s="83"/>
      <c r="AG65" s="83"/>
      <c r="AH65" s="83"/>
      <c r="AI65" s="83"/>
      <c r="AJ65" s="83"/>
      <c r="AM65">
        <f>SUM(AA65:AL65)</f>
        <v>0</v>
      </c>
    </row>
    <row r="66" spans="1:39" ht="12.75">
      <c r="A66" s="11" t="s">
        <v>71</v>
      </c>
      <c r="B66" s="4">
        <v>3132</v>
      </c>
      <c r="C66" s="4">
        <v>440</v>
      </c>
      <c r="D66" s="5"/>
      <c r="E66" s="118">
        <v>0</v>
      </c>
      <c r="F66" s="118">
        <v>0</v>
      </c>
      <c r="G66" s="118">
        <v>0</v>
      </c>
      <c r="H66" s="118">
        <f>SUM(L66:W66)</f>
        <v>0</v>
      </c>
      <c r="I66" s="124">
        <f>G66+H66-K66</f>
        <v>0</v>
      </c>
      <c r="J66" s="101" t="s">
        <v>21</v>
      </c>
      <c r="K66" s="125">
        <f>G66+H66-I66</f>
        <v>0</v>
      </c>
      <c r="X66">
        <f>SUM(L66:W66)</f>
        <v>0</v>
      </c>
      <c r="AC66" s="83"/>
      <c r="AD66" s="83"/>
      <c r="AE66" s="83"/>
      <c r="AF66" s="83"/>
      <c r="AG66" s="83"/>
      <c r="AH66" s="83"/>
      <c r="AI66" s="83"/>
      <c r="AJ66" s="83"/>
      <c r="AM66">
        <f>SUM(AA66:AL66)</f>
        <v>0</v>
      </c>
    </row>
    <row r="67" spans="1:39" ht="12.75">
      <c r="A67" s="230" t="s">
        <v>72</v>
      </c>
      <c r="B67" s="220">
        <v>3140</v>
      </c>
      <c r="C67" s="220">
        <v>450</v>
      </c>
      <c r="D67" s="4"/>
      <c r="E67" s="118">
        <f>E68+E69+E70</f>
        <v>0</v>
      </c>
      <c r="F67" s="118">
        <v>0</v>
      </c>
      <c r="G67" s="118">
        <v>0</v>
      </c>
      <c r="H67" s="118">
        <f>SUM(L67:W67)</f>
        <v>0</v>
      </c>
      <c r="I67" s="124">
        <f>G67+H67-K67</f>
        <v>0</v>
      </c>
      <c r="J67" s="101" t="s">
        <v>21</v>
      </c>
      <c r="K67" s="125">
        <f>G67+H67-I67</f>
        <v>0</v>
      </c>
      <c r="X67">
        <f>SUM(L67:W67)</f>
        <v>0</v>
      </c>
      <c r="AC67" s="83"/>
      <c r="AD67" s="83"/>
      <c r="AE67" s="83"/>
      <c r="AF67" s="83"/>
      <c r="AG67" s="83"/>
      <c r="AH67" s="83"/>
      <c r="AI67" s="83"/>
      <c r="AJ67" s="83"/>
      <c r="AM67">
        <f>SUM(AA67:AL67)</f>
        <v>0</v>
      </c>
    </row>
    <row r="68" spans="1:39" s="41" customFormat="1" ht="12.75">
      <c r="A68" s="11" t="s">
        <v>221</v>
      </c>
      <c r="B68" s="4">
        <v>3141</v>
      </c>
      <c r="C68" s="4">
        <v>460</v>
      </c>
      <c r="D68" s="4"/>
      <c r="E68" s="123">
        <v>0</v>
      </c>
      <c r="F68" s="118">
        <v>0</v>
      </c>
      <c r="G68" s="123">
        <v>0</v>
      </c>
      <c r="H68" s="118">
        <f>SUM(L58:W58)</f>
        <v>0</v>
      </c>
      <c r="I68" s="124">
        <f aca="true" t="shared" si="13" ref="I68:I79">G68+H68-K68</f>
        <v>0</v>
      </c>
      <c r="J68" s="101" t="s">
        <v>21</v>
      </c>
      <c r="K68" s="125">
        <f aca="true" t="shared" si="14" ref="K68:K79">G68+H68-I68</f>
        <v>0</v>
      </c>
      <c r="X68"/>
      <c r="AC68" s="84"/>
      <c r="AD68" s="84"/>
      <c r="AE68" s="84"/>
      <c r="AF68" s="84"/>
      <c r="AG68" s="84"/>
      <c r="AH68" s="84"/>
      <c r="AI68" s="84"/>
      <c r="AJ68" s="84"/>
      <c r="AM68">
        <f t="shared" si="1"/>
        <v>0</v>
      </c>
    </row>
    <row r="69" spans="1:39" ht="12.75">
      <c r="A69" s="11" t="s">
        <v>222</v>
      </c>
      <c r="B69" s="4">
        <v>3142</v>
      </c>
      <c r="C69" s="4">
        <v>470</v>
      </c>
      <c r="D69" s="4"/>
      <c r="E69" s="118">
        <v>0</v>
      </c>
      <c r="F69" s="118">
        <v>0</v>
      </c>
      <c r="G69" s="118">
        <v>0</v>
      </c>
      <c r="H69" s="118">
        <v>0</v>
      </c>
      <c r="I69" s="124">
        <f t="shared" si="13"/>
        <v>0</v>
      </c>
      <c r="J69" s="101" t="s">
        <v>21</v>
      </c>
      <c r="K69" s="125">
        <f t="shared" si="14"/>
        <v>0</v>
      </c>
      <c r="X69">
        <f t="shared" si="0"/>
        <v>0</v>
      </c>
      <c r="AC69" s="83"/>
      <c r="AD69" s="83"/>
      <c r="AE69" s="83"/>
      <c r="AF69" s="83"/>
      <c r="AG69" s="83"/>
      <c r="AH69" s="83"/>
      <c r="AI69" s="83"/>
      <c r="AJ69" s="83"/>
      <c r="AM69">
        <f t="shared" si="1"/>
        <v>0</v>
      </c>
    </row>
    <row r="70" spans="1:39" ht="12.75">
      <c r="A70" s="11" t="s">
        <v>76</v>
      </c>
      <c r="B70" s="4">
        <v>3143</v>
      </c>
      <c r="C70" s="4">
        <v>480</v>
      </c>
      <c r="D70" s="23"/>
      <c r="E70" s="118">
        <v>0</v>
      </c>
      <c r="F70" s="118">
        <v>0</v>
      </c>
      <c r="G70" s="118">
        <v>0</v>
      </c>
      <c r="H70" s="118">
        <f>SUM(L60:W60)</f>
        <v>0</v>
      </c>
      <c r="I70" s="124">
        <f t="shared" si="13"/>
        <v>0</v>
      </c>
      <c r="J70" s="101" t="s">
        <v>21</v>
      </c>
      <c r="K70" s="125">
        <f t="shared" si="14"/>
        <v>0</v>
      </c>
      <c r="X70">
        <f t="shared" si="0"/>
        <v>0</v>
      </c>
      <c r="AC70" s="83"/>
      <c r="AD70" s="83"/>
      <c r="AE70" s="83"/>
      <c r="AF70" s="83"/>
      <c r="AG70" s="83"/>
      <c r="AH70" s="83"/>
      <c r="AI70" s="83"/>
      <c r="AJ70" s="83"/>
      <c r="AM70">
        <f t="shared" si="1"/>
        <v>0</v>
      </c>
    </row>
    <row r="71" spans="1:39" ht="12.75">
      <c r="A71" s="227" t="s">
        <v>169</v>
      </c>
      <c r="B71" s="194">
        <v>3150</v>
      </c>
      <c r="C71" s="194">
        <v>490</v>
      </c>
      <c r="D71" s="51"/>
      <c r="E71" s="119">
        <v>0</v>
      </c>
      <c r="F71" s="118">
        <v>0</v>
      </c>
      <c r="G71" s="119">
        <v>0</v>
      </c>
      <c r="H71" s="119">
        <f>SUM(L61:W61)</f>
        <v>0</v>
      </c>
      <c r="I71" s="164">
        <f t="shared" si="13"/>
        <v>0</v>
      </c>
      <c r="J71" s="101" t="s">
        <v>21</v>
      </c>
      <c r="K71" s="165">
        <f t="shared" si="14"/>
        <v>0</v>
      </c>
      <c r="X71">
        <f t="shared" si="0"/>
        <v>0</v>
      </c>
      <c r="AC71" s="83"/>
      <c r="AD71" s="83"/>
      <c r="AE71" s="83"/>
      <c r="AF71" s="83"/>
      <c r="AG71" s="83"/>
      <c r="AH71" s="83"/>
      <c r="AI71" s="83"/>
      <c r="AJ71" s="83"/>
      <c r="AM71">
        <f t="shared" si="1"/>
        <v>0</v>
      </c>
    </row>
    <row r="72" spans="1:39" ht="12.75">
      <c r="A72" s="222" t="s">
        <v>223</v>
      </c>
      <c r="B72" s="223">
        <v>3160</v>
      </c>
      <c r="C72" s="223">
        <v>500</v>
      </c>
      <c r="D72" s="23"/>
      <c r="E72" s="118">
        <f>E76+E77+E78+E79</f>
        <v>0</v>
      </c>
      <c r="F72" s="118">
        <v>0</v>
      </c>
      <c r="G72" s="118">
        <f>G76+G77+G78+G79</f>
        <v>0</v>
      </c>
      <c r="H72" s="118">
        <f>SUM(L62:W62)</f>
        <v>0</v>
      </c>
      <c r="I72" s="118">
        <f t="shared" si="13"/>
        <v>0</v>
      </c>
      <c r="J72" s="103" t="s">
        <v>21</v>
      </c>
      <c r="K72" s="127">
        <f t="shared" si="14"/>
        <v>0</v>
      </c>
      <c r="X72">
        <f t="shared" si="0"/>
        <v>0</v>
      </c>
      <c r="AC72" s="83"/>
      <c r="AD72" s="83"/>
      <c r="AE72" s="83"/>
      <c r="AF72" s="83"/>
      <c r="AG72" s="83"/>
      <c r="AH72" s="83"/>
      <c r="AI72" s="83"/>
      <c r="AJ72" s="83"/>
      <c r="AM72">
        <f t="shared" si="1"/>
        <v>0</v>
      </c>
    </row>
    <row r="73" spans="1:39" ht="12.75">
      <c r="A73" s="8" t="s">
        <v>79</v>
      </c>
      <c r="B73" s="23">
        <v>3200</v>
      </c>
      <c r="C73" s="23">
        <v>510</v>
      </c>
      <c r="D73" s="23"/>
      <c r="E73" s="240">
        <f>E76+E77+E78+E79</f>
        <v>0</v>
      </c>
      <c r="F73" s="240">
        <v>0</v>
      </c>
      <c r="G73" s="240">
        <v>0</v>
      </c>
      <c r="H73" s="240">
        <v>0</v>
      </c>
      <c r="I73" s="240">
        <v>0</v>
      </c>
      <c r="J73" s="23"/>
      <c r="K73" s="172"/>
      <c r="X73">
        <f t="shared" si="0"/>
        <v>0</v>
      </c>
      <c r="AC73" s="83"/>
      <c r="AD73" s="83"/>
      <c r="AE73" s="83"/>
      <c r="AF73" s="83"/>
      <c r="AG73" s="83"/>
      <c r="AH73" s="83"/>
      <c r="AI73" s="83"/>
      <c r="AJ73" s="83"/>
      <c r="AM73">
        <f t="shared" si="1"/>
        <v>0</v>
      </c>
    </row>
    <row r="74" spans="1:36" ht="34.5" customHeight="1">
      <c r="A74" s="241"/>
      <c r="B74" s="171"/>
      <c r="C74" s="171"/>
      <c r="D74" s="167"/>
      <c r="E74" s="183"/>
      <c r="F74" s="183"/>
      <c r="G74" s="183"/>
      <c r="H74" s="183"/>
      <c r="I74" s="183"/>
      <c r="J74" s="167"/>
      <c r="K74" s="168"/>
      <c r="AC74" s="83"/>
      <c r="AD74" s="83"/>
      <c r="AE74" s="83"/>
      <c r="AF74" s="83"/>
      <c r="AG74" s="83"/>
      <c r="AH74" s="83"/>
      <c r="AI74" s="83"/>
      <c r="AJ74" s="83"/>
    </row>
    <row r="75" spans="1:39" ht="12.75">
      <c r="A75" s="37">
        <v>1</v>
      </c>
      <c r="B75" s="23">
        <v>2</v>
      </c>
      <c r="C75" s="23">
        <v>3</v>
      </c>
      <c r="D75" s="23"/>
      <c r="E75" s="172">
        <v>4</v>
      </c>
      <c r="F75" s="172">
        <v>5</v>
      </c>
      <c r="G75" s="172">
        <v>6</v>
      </c>
      <c r="H75" s="173">
        <v>7</v>
      </c>
      <c r="I75" s="172">
        <v>8</v>
      </c>
      <c r="J75" s="23">
        <v>9</v>
      </c>
      <c r="K75" s="172">
        <v>10</v>
      </c>
      <c r="X75">
        <f>SUM(L75:W75)</f>
        <v>0</v>
      </c>
      <c r="AC75" s="83"/>
      <c r="AD75" s="83"/>
      <c r="AE75" s="83"/>
      <c r="AF75" s="83"/>
      <c r="AG75" s="83"/>
      <c r="AH75" s="83"/>
      <c r="AI75" s="83"/>
      <c r="AJ75" s="83"/>
      <c r="AM75">
        <f>SUM(AA75:AL75)</f>
        <v>0</v>
      </c>
    </row>
    <row r="76" spans="1:36" ht="12.75">
      <c r="A76" s="24" t="s">
        <v>139</v>
      </c>
      <c r="B76" s="221">
        <v>3210</v>
      </c>
      <c r="C76" s="221">
        <v>520</v>
      </c>
      <c r="D76" s="157"/>
      <c r="E76" s="118">
        <v>0</v>
      </c>
      <c r="F76" s="118">
        <v>0</v>
      </c>
      <c r="G76" s="118">
        <v>0</v>
      </c>
      <c r="H76" s="118">
        <f>SUM(L63:W63)</f>
        <v>0</v>
      </c>
      <c r="I76" s="124">
        <f>G76+H76-K76</f>
        <v>0</v>
      </c>
      <c r="J76" s="101" t="s">
        <v>21</v>
      </c>
      <c r="K76" s="125">
        <f>G76+H76-I76</f>
        <v>0</v>
      </c>
      <c r="AC76" s="83"/>
      <c r="AD76" s="83"/>
      <c r="AE76" s="83"/>
      <c r="AF76" s="83"/>
      <c r="AG76" s="83"/>
      <c r="AH76" s="83"/>
      <c r="AI76" s="83"/>
      <c r="AJ76" s="83"/>
    </row>
    <row r="77" spans="1:39" ht="12.75">
      <c r="A77" s="24" t="s">
        <v>81</v>
      </c>
      <c r="B77" s="4">
        <v>3220</v>
      </c>
      <c r="C77" s="4">
        <v>530</v>
      </c>
      <c r="D77" s="4"/>
      <c r="E77" s="118">
        <v>0</v>
      </c>
      <c r="F77" s="118">
        <v>0</v>
      </c>
      <c r="G77" s="118">
        <v>0</v>
      </c>
      <c r="H77" s="118">
        <f>SUM(L64:W64)</f>
        <v>0</v>
      </c>
      <c r="I77" s="124">
        <f t="shared" si="13"/>
        <v>0</v>
      </c>
      <c r="J77" s="101" t="s">
        <v>21</v>
      </c>
      <c r="K77" s="125">
        <f t="shared" si="14"/>
        <v>0</v>
      </c>
      <c r="X77">
        <f t="shared" si="0"/>
        <v>0</v>
      </c>
      <c r="AC77" s="83"/>
      <c r="AD77" s="83"/>
      <c r="AE77" s="83"/>
      <c r="AF77" s="83"/>
      <c r="AG77" s="83"/>
      <c r="AH77" s="83"/>
      <c r="AI77" s="83"/>
      <c r="AJ77" s="83"/>
      <c r="AM77">
        <f t="shared" si="1"/>
        <v>0</v>
      </c>
    </row>
    <row r="78" spans="1:39" ht="12.75">
      <c r="A78" s="24" t="s">
        <v>224</v>
      </c>
      <c r="B78" s="4">
        <v>3230</v>
      </c>
      <c r="C78" s="4">
        <v>540</v>
      </c>
      <c r="D78" s="4"/>
      <c r="E78" s="118">
        <v>0</v>
      </c>
      <c r="F78" s="118">
        <v>0</v>
      </c>
      <c r="G78" s="118">
        <v>0</v>
      </c>
      <c r="H78" s="118">
        <f>SUM(L65:W65)</f>
        <v>0</v>
      </c>
      <c r="I78" s="124">
        <f t="shared" si="13"/>
        <v>0</v>
      </c>
      <c r="J78" s="101" t="s">
        <v>21</v>
      </c>
      <c r="K78" s="125">
        <f t="shared" si="14"/>
        <v>0</v>
      </c>
      <c r="X78">
        <f t="shared" si="0"/>
        <v>0</v>
      </c>
      <c r="AC78" s="83"/>
      <c r="AD78" s="83"/>
      <c r="AE78" s="83"/>
      <c r="AF78" s="83"/>
      <c r="AG78" s="83"/>
      <c r="AH78" s="83"/>
      <c r="AI78" s="83"/>
      <c r="AJ78" s="83"/>
      <c r="AM78">
        <f t="shared" si="1"/>
        <v>0</v>
      </c>
    </row>
    <row r="79" spans="1:39" ht="12.75">
      <c r="A79" s="24" t="s">
        <v>82</v>
      </c>
      <c r="B79" s="4">
        <v>3240</v>
      </c>
      <c r="C79" s="4">
        <v>550</v>
      </c>
      <c r="D79" s="4"/>
      <c r="E79" s="118">
        <v>0</v>
      </c>
      <c r="F79" s="118">
        <v>0</v>
      </c>
      <c r="G79" s="118">
        <v>0</v>
      </c>
      <c r="H79" s="118">
        <f>SUM(L66:W66)</f>
        <v>0</v>
      </c>
      <c r="I79" s="124">
        <f t="shared" si="13"/>
        <v>0</v>
      </c>
      <c r="J79" s="101" t="s">
        <v>21</v>
      </c>
      <c r="K79" s="125">
        <f t="shared" si="14"/>
        <v>0</v>
      </c>
      <c r="X79">
        <f>SUM(L79:W79)</f>
        <v>0</v>
      </c>
      <c r="AC79" s="83"/>
      <c r="AD79" s="83"/>
      <c r="AE79" s="83"/>
      <c r="AF79" s="83"/>
      <c r="AG79" s="83"/>
      <c r="AH79" s="83"/>
      <c r="AI79" s="83"/>
      <c r="AJ79" s="83"/>
      <c r="AM79">
        <f>SUM(AA79:AL79)</f>
        <v>0</v>
      </c>
    </row>
    <row r="80" spans="1:39" ht="12.75">
      <c r="A80" s="51" t="s">
        <v>140</v>
      </c>
      <c r="B80" s="51">
        <v>4100</v>
      </c>
      <c r="C80" s="51">
        <v>560</v>
      </c>
      <c r="D80" s="51"/>
      <c r="E80" s="118">
        <f>E81+E82+E83+E84</f>
        <v>0</v>
      </c>
      <c r="F80" s="118">
        <v>0</v>
      </c>
      <c r="G80" s="118">
        <v>0</v>
      </c>
      <c r="H80" s="118">
        <f>SUM(L68:W68)</f>
        <v>0</v>
      </c>
      <c r="I80" s="124">
        <f>G80+H80-K80</f>
        <v>0</v>
      </c>
      <c r="J80" s="101" t="s">
        <v>21</v>
      </c>
      <c r="K80" s="125">
        <f aca="true" t="shared" si="15" ref="K80:K87">G80+H80-I80</f>
        <v>0</v>
      </c>
      <c r="X80">
        <f>SUM(L80:W80)</f>
        <v>0</v>
      </c>
      <c r="AC80" s="83"/>
      <c r="AD80" s="83"/>
      <c r="AE80" s="83"/>
      <c r="AF80" s="83"/>
      <c r="AG80" s="83"/>
      <c r="AH80" s="83"/>
      <c r="AI80" s="83"/>
      <c r="AJ80" s="83"/>
      <c r="AM80">
        <f>SUM(AA80:AL80)</f>
        <v>0</v>
      </c>
    </row>
    <row r="81" spans="1:36" ht="12.75">
      <c r="A81" s="227" t="s">
        <v>86</v>
      </c>
      <c r="B81" s="194">
        <v>4110</v>
      </c>
      <c r="C81" s="194">
        <v>570</v>
      </c>
      <c r="D81" s="51"/>
      <c r="E81" s="118">
        <v>0</v>
      </c>
      <c r="F81" s="118">
        <v>0</v>
      </c>
      <c r="G81" s="118">
        <v>0</v>
      </c>
      <c r="H81" s="118">
        <f>SUM(L69:W69)</f>
        <v>0</v>
      </c>
      <c r="I81" s="124">
        <f aca="true" t="shared" si="16" ref="I81:I86">G81+H81-K81</f>
        <v>0</v>
      </c>
      <c r="J81" s="101" t="s">
        <v>21</v>
      </c>
      <c r="K81" s="125">
        <f t="shared" si="15"/>
        <v>0</v>
      </c>
      <c r="AC81" s="83"/>
      <c r="AD81" s="83"/>
      <c r="AE81" s="83"/>
      <c r="AF81" s="83"/>
      <c r="AG81" s="83"/>
      <c r="AH81" s="83"/>
      <c r="AI81" s="83"/>
      <c r="AJ81" s="83"/>
    </row>
    <row r="82" spans="1:11" ht="12.75">
      <c r="A82" s="54" t="s">
        <v>87</v>
      </c>
      <c r="B82" s="55">
        <v>4111</v>
      </c>
      <c r="C82" s="55">
        <v>580</v>
      </c>
      <c r="D82" s="12"/>
      <c r="E82" s="118">
        <f>E83+E84+E85</f>
        <v>0</v>
      </c>
      <c r="F82" s="118">
        <v>0</v>
      </c>
      <c r="G82" s="118">
        <f>G83+G84+G85</f>
        <v>0</v>
      </c>
      <c r="H82" s="118">
        <f>SUM(L69:W69)</f>
        <v>0</v>
      </c>
      <c r="I82" s="118">
        <f t="shared" si="16"/>
        <v>0</v>
      </c>
      <c r="J82" s="101" t="s">
        <v>21</v>
      </c>
      <c r="K82" s="127">
        <f t="shared" si="15"/>
        <v>0</v>
      </c>
    </row>
    <row r="83" spans="1:11" ht="12.75">
      <c r="A83" s="11" t="s">
        <v>88</v>
      </c>
      <c r="B83" s="4">
        <v>4112</v>
      </c>
      <c r="C83" s="4">
        <v>590</v>
      </c>
      <c r="D83" s="55"/>
      <c r="E83" s="124">
        <v>0</v>
      </c>
      <c r="F83" s="118">
        <v>0</v>
      </c>
      <c r="G83" s="124">
        <v>0</v>
      </c>
      <c r="H83" s="118">
        <f>SUM(L70:W70)</f>
        <v>0</v>
      </c>
      <c r="I83" s="118">
        <f t="shared" si="16"/>
        <v>0</v>
      </c>
      <c r="J83" s="101" t="s">
        <v>21</v>
      </c>
      <c r="K83" s="127">
        <f t="shared" si="15"/>
        <v>0</v>
      </c>
    </row>
    <row r="84" spans="1:11" ht="12.75">
      <c r="A84" s="11" t="s">
        <v>89</v>
      </c>
      <c r="B84" s="4">
        <v>4113</v>
      </c>
      <c r="C84" s="4">
        <v>600</v>
      </c>
      <c r="D84" s="4"/>
      <c r="E84" s="118">
        <v>0</v>
      </c>
      <c r="F84" s="118">
        <v>0</v>
      </c>
      <c r="G84" s="118">
        <v>0</v>
      </c>
      <c r="H84" s="118">
        <f>SUM(L71:W71)</f>
        <v>0</v>
      </c>
      <c r="I84" s="118">
        <f t="shared" si="16"/>
        <v>0</v>
      </c>
      <c r="J84" s="101" t="s">
        <v>21</v>
      </c>
      <c r="K84" s="127">
        <f t="shared" si="15"/>
        <v>0</v>
      </c>
    </row>
    <row r="85" spans="1:11" ht="12.75">
      <c r="A85" s="219" t="s">
        <v>138</v>
      </c>
      <c r="B85" s="219">
        <v>4200</v>
      </c>
      <c r="C85" s="219">
        <v>610</v>
      </c>
      <c r="D85" s="4"/>
      <c r="E85" s="118">
        <f>E86</f>
        <v>0</v>
      </c>
      <c r="F85" s="118">
        <v>0</v>
      </c>
      <c r="G85" s="118">
        <v>0</v>
      </c>
      <c r="H85" s="118">
        <f>SUM(L72:W72)</f>
        <v>0</v>
      </c>
      <c r="I85" s="118">
        <f t="shared" si="16"/>
        <v>0</v>
      </c>
      <c r="J85" s="101" t="s">
        <v>21</v>
      </c>
      <c r="K85" s="127">
        <f t="shared" si="15"/>
        <v>0</v>
      </c>
    </row>
    <row r="86" spans="1:11" ht="12.75">
      <c r="A86" s="9" t="s">
        <v>90</v>
      </c>
      <c r="B86" s="4">
        <v>4210</v>
      </c>
      <c r="C86" s="4">
        <v>620</v>
      </c>
      <c r="D86" s="4"/>
      <c r="E86" s="118">
        <v>0</v>
      </c>
      <c r="F86" s="118">
        <v>0</v>
      </c>
      <c r="G86" s="118">
        <v>0</v>
      </c>
      <c r="H86" s="118">
        <f>SUM(L79:W79)</f>
        <v>0</v>
      </c>
      <c r="I86" s="124">
        <f t="shared" si="16"/>
        <v>0</v>
      </c>
      <c r="J86" s="101" t="s">
        <v>21</v>
      </c>
      <c r="K86" s="125">
        <f t="shared" si="15"/>
        <v>0</v>
      </c>
    </row>
    <row r="87" spans="1:11" ht="12.75">
      <c r="A87" s="227" t="s">
        <v>91</v>
      </c>
      <c r="B87" s="194">
        <v>5000</v>
      </c>
      <c r="C87" s="194">
        <v>630</v>
      </c>
      <c r="D87" s="4"/>
      <c r="E87" s="103" t="s">
        <v>21</v>
      </c>
      <c r="F87" s="118">
        <v>263198</v>
      </c>
      <c r="G87" s="118">
        <v>0</v>
      </c>
      <c r="H87" s="118">
        <v>0</v>
      </c>
      <c r="I87" s="124">
        <f>G87+H87-K87</f>
        <v>0</v>
      </c>
      <c r="J87" s="101" t="s">
        <v>21</v>
      </c>
      <c r="K87" s="125">
        <f t="shared" si="15"/>
        <v>0</v>
      </c>
    </row>
    <row r="88" spans="1:86" ht="12.75">
      <c r="A88" s="227" t="s">
        <v>85</v>
      </c>
      <c r="B88" s="194">
        <v>9000</v>
      </c>
      <c r="C88" s="194">
        <v>640</v>
      </c>
      <c r="D88" s="23"/>
      <c r="E88" s="121">
        <v>0</v>
      </c>
      <c r="F88" s="118">
        <v>0</v>
      </c>
      <c r="G88" s="121" t="s">
        <v>21</v>
      </c>
      <c r="H88" s="121" t="s">
        <v>21</v>
      </c>
      <c r="I88" s="121" t="s">
        <v>21</v>
      </c>
      <c r="J88" s="82" t="s">
        <v>21</v>
      </c>
      <c r="K88" s="128" t="s">
        <v>21</v>
      </c>
      <c r="L88" s="83">
        <f>L23+L25+L26</f>
        <v>514200.29</v>
      </c>
      <c r="M88" s="83">
        <f>M23+M25+M26</f>
        <v>659780.5</v>
      </c>
      <c r="N88" s="83">
        <f>N23+N25+N26+N53</f>
        <v>648390.72</v>
      </c>
      <c r="O88" s="83">
        <f aca="true" t="shared" si="17" ref="O88:T88">O23+O25+O26+O53</f>
        <v>574131.99</v>
      </c>
      <c r="P88" s="83">
        <f t="shared" si="17"/>
        <v>562903.57</v>
      </c>
      <c r="Q88" s="83">
        <f t="shared" si="17"/>
        <v>1352985.2999999998</v>
      </c>
      <c r="R88" s="83">
        <f t="shared" si="17"/>
        <v>137778.39</v>
      </c>
      <c r="S88" s="83">
        <f t="shared" si="17"/>
        <v>388127.76</v>
      </c>
      <c r="T88" s="83">
        <f t="shared" si="17"/>
        <v>571066.87</v>
      </c>
      <c r="U88" s="83">
        <f>U23+U25+U26+U53+U43</f>
        <v>497820.87</v>
      </c>
      <c r="V88" s="83">
        <f>V23+V25+V26+V53+V43</f>
        <v>0</v>
      </c>
      <c r="W88" s="83">
        <f>W23+W25+W26</f>
        <v>0</v>
      </c>
      <c r="X88" s="83">
        <f>X23+X25+X26+X32+X45+X48+X49+X52+X57+X80+X81+X53</f>
        <v>5907186.260000001</v>
      </c>
      <c r="Z88" s="83"/>
      <c r="AA88" s="83">
        <f>AA23+AA25+AA26</f>
        <v>517817.6</v>
      </c>
      <c r="AB88" s="83">
        <f>AB23+AB25+AB26</f>
        <v>660158.98</v>
      </c>
      <c r="AC88" s="83">
        <f aca="true" t="shared" si="18" ref="AC88:AI88">AC23+AC25+AC26+AC53</f>
        <v>649318.3300000001</v>
      </c>
      <c r="AD88" s="83">
        <f t="shared" si="18"/>
        <v>574951.18</v>
      </c>
      <c r="AE88" s="83">
        <f t="shared" si="18"/>
        <v>559839.61</v>
      </c>
      <c r="AF88" s="83">
        <f t="shared" si="18"/>
        <v>1353787.77</v>
      </c>
      <c r="AG88" s="83">
        <f t="shared" si="18"/>
        <v>137778.39</v>
      </c>
      <c r="AH88" s="83">
        <f t="shared" si="18"/>
        <v>383662.29000000004</v>
      </c>
      <c r="AI88" s="83">
        <f t="shared" si="18"/>
        <v>572529.27</v>
      </c>
      <c r="AJ88" s="83">
        <f>AJ23+AJ25+AJ26+AJ53+AJ43</f>
        <v>499351.87</v>
      </c>
      <c r="AK88" s="83">
        <f>AK23+AK25+AK26+AK53+AK43</f>
        <v>0</v>
      </c>
      <c r="AL88" s="83">
        <f>AL23+AL25+AL26</f>
        <v>0</v>
      </c>
      <c r="AM88" s="83">
        <f>AM23+AM25+AM26+AM46+AM48+AM57+AM80+AM81+AM53</f>
        <v>5909195.29</v>
      </c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</row>
    <row r="90" ht="12.75">
      <c r="A90" s="122" t="s">
        <v>149</v>
      </c>
    </row>
    <row r="92" spans="1:10" ht="12.75">
      <c r="A92" s="27" t="s">
        <v>93</v>
      </c>
      <c r="C92" t="s">
        <v>101</v>
      </c>
      <c r="H92" t="s">
        <v>126</v>
      </c>
      <c r="I92" s="271" t="s">
        <v>125</v>
      </c>
      <c r="J92" s="272"/>
    </row>
    <row r="93" spans="1:10" ht="12.75">
      <c r="A93" s="27"/>
      <c r="I93" s="133"/>
      <c r="J93" s="142"/>
    </row>
    <row r="94" spans="5:9" ht="12.75">
      <c r="E94" s="3" t="s">
        <v>96</v>
      </c>
      <c r="I94" s="3" t="s">
        <v>186</v>
      </c>
    </row>
    <row r="95" spans="1:10" ht="12.75">
      <c r="A95" s="27" t="s">
        <v>94</v>
      </c>
      <c r="C95" t="s">
        <v>101</v>
      </c>
      <c r="H95" t="s">
        <v>102</v>
      </c>
      <c r="I95" s="80" t="s">
        <v>127</v>
      </c>
      <c r="J95" s="48"/>
    </row>
    <row r="96" spans="1:9" ht="12.75">
      <c r="A96" s="27"/>
      <c r="I96" s="3" t="s">
        <v>186</v>
      </c>
    </row>
    <row r="97" ht="12.75">
      <c r="A97" s="28" t="s">
        <v>95</v>
      </c>
    </row>
  </sheetData>
  <sheetProtection/>
  <mergeCells count="9">
    <mergeCell ref="A7:D7"/>
    <mergeCell ref="A5:E5"/>
    <mergeCell ref="I92:J92"/>
    <mergeCell ref="H6:I6"/>
    <mergeCell ref="H7:I7"/>
    <mergeCell ref="A6:G6"/>
    <mergeCell ref="H8:I8"/>
    <mergeCell ref="H9:I9"/>
    <mergeCell ref="H10:I10"/>
  </mergeCells>
  <printOptions/>
  <pageMargins left="0.3937007874015748" right="0.3937007874015748" top="0.7874015748031497" bottom="0.7874015748031497" header="0.5118110236220472" footer="0.5118110236220472"/>
  <pageSetup horizontalDpi="120" verticalDpi="12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zoomScaleSheetLayoutView="100" zoomScalePageLayoutView="0" workbookViewId="0" topLeftCell="A4">
      <selection activeCell="C15" sqref="C15"/>
    </sheetView>
  </sheetViews>
  <sheetFormatPr defaultColWidth="9.140625" defaultRowHeight="12.75"/>
  <cols>
    <col min="1" max="1" width="53.8515625" style="140" customWidth="1"/>
    <col min="2" max="2" width="6.8515625" style="140" customWidth="1"/>
    <col min="3" max="3" width="5.00390625" style="140" customWidth="1"/>
    <col min="4" max="4" width="8.8515625" style="140" customWidth="1"/>
    <col min="5" max="5" width="9.140625" style="140" hidden="1" customWidth="1"/>
    <col min="6" max="6" width="9.421875" style="140" customWidth="1"/>
    <col min="7" max="7" width="11.140625" style="140" customWidth="1"/>
    <col min="8" max="8" width="13.00390625" style="140" customWidth="1"/>
    <col min="9" max="9" width="9.28125" style="140" customWidth="1"/>
    <col min="10" max="11" width="10.00390625" style="140" customWidth="1"/>
    <col min="12" max="16384" width="9.140625" style="140" customWidth="1"/>
  </cols>
  <sheetData>
    <row r="1" spans="7:11" ht="15">
      <c r="G1"/>
      <c r="H1"/>
      <c r="I1" s="1" t="s">
        <v>164</v>
      </c>
      <c r="J1"/>
      <c r="K1"/>
    </row>
    <row r="2" spans="5:12" ht="12.75">
      <c r="E2" s="29" t="s">
        <v>1</v>
      </c>
      <c r="F2" s="29"/>
      <c r="G2" s="29" t="s">
        <v>171</v>
      </c>
      <c r="H2"/>
      <c r="I2"/>
      <c r="J2" s="122"/>
      <c r="K2" s="122"/>
      <c r="L2" s="122"/>
    </row>
    <row r="3" spans="5:12" ht="12.75">
      <c r="E3" s="2" t="s">
        <v>135</v>
      </c>
      <c r="F3" s="2"/>
      <c r="G3" s="2" t="s">
        <v>166</v>
      </c>
      <c r="H3"/>
      <c r="I3"/>
      <c r="J3" s="122"/>
      <c r="K3" s="122"/>
      <c r="L3" s="122"/>
    </row>
    <row r="4" spans="5:12" ht="12.75">
      <c r="E4" s="2" t="s">
        <v>2</v>
      </c>
      <c r="F4" s="2"/>
      <c r="G4" s="2" t="s">
        <v>170</v>
      </c>
      <c r="H4"/>
      <c r="I4"/>
      <c r="J4" s="122"/>
      <c r="K4" s="122"/>
      <c r="L4" s="122"/>
    </row>
    <row r="5" spans="1:10" ht="14.25" customHeight="1">
      <c r="A5" s="275" t="s">
        <v>3</v>
      </c>
      <c r="B5" s="275"/>
      <c r="C5" s="275"/>
      <c r="D5" s="275"/>
      <c r="J5" s="140" t="s">
        <v>100</v>
      </c>
    </row>
    <row r="6" spans="1:11" ht="12.75">
      <c r="A6" s="276" t="s">
        <v>98</v>
      </c>
      <c r="B6" s="276"/>
      <c r="C6" s="276"/>
      <c r="D6" s="276"/>
      <c r="E6" s="276"/>
      <c r="F6" s="276"/>
      <c r="G6" s="276"/>
      <c r="H6" s="277"/>
      <c r="I6" s="278"/>
      <c r="J6" s="189"/>
      <c r="K6" s="30"/>
    </row>
    <row r="7" spans="1:11" ht="12.75">
      <c r="A7" s="279" t="s">
        <v>201</v>
      </c>
      <c r="B7" s="279"/>
      <c r="C7" s="279"/>
      <c r="D7" s="279"/>
      <c r="E7" s="30"/>
      <c r="F7" s="30"/>
      <c r="G7" s="30"/>
      <c r="H7" s="277"/>
      <c r="I7" s="277"/>
      <c r="J7" s="189"/>
      <c r="K7" s="30"/>
    </row>
    <row r="8" spans="1:11" ht="11.25" customHeight="1">
      <c r="A8" s="196" t="s">
        <v>198</v>
      </c>
      <c r="B8" s="122"/>
      <c r="C8" s="122"/>
      <c r="D8" s="122"/>
      <c r="E8" s="122"/>
      <c r="F8" s="122"/>
      <c r="G8" s="122"/>
      <c r="H8" s="270" t="s">
        <v>6</v>
      </c>
      <c r="I8" s="270"/>
      <c r="J8" s="187" t="s">
        <v>123</v>
      </c>
      <c r="K8" s="30"/>
    </row>
    <row r="9" spans="1:11" ht="12" customHeight="1">
      <c r="A9" s="196" t="s">
        <v>199</v>
      </c>
      <c r="B9" s="122"/>
      <c r="C9" s="122"/>
      <c r="D9" s="122"/>
      <c r="E9" s="122"/>
      <c r="F9" s="122"/>
      <c r="G9" s="122"/>
      <c r="H9" s="270" t="s">
        <v>7</v>
      </c>
      <c r="I9" s="270"/>
      <c r="J9" s="187" t="s">
        <v>124</v>
      </c>
      <c r="K9" s="30"/>
    </row>
    <row r="10" spans="1:11" ht="12" customHeight="1">
      <c r="A10" s="196" t="s">
        <v>200</v>
      </c>
      <c r="B10" s="199" t="s">
        <v>163</v>
      </c>
      <c r="C10" s="199"/>
      <c r="D10" s="199"/>
      <c r="E10" s="122"/>
      <c r="F10" s="122"/>
      <c r="G10" s="122"/>
      <c r="H10" s="270" t="s">
        <v>157</v>
      </c>
      <c r="I10" s="270"/>
      <c r="J10" s="187" t="s">
        <v>160</v>
      </c>
      <c r="K10" s="30"/>
    </row>
    <row r="11" spans="1:11" ht="12.75">
      <c r="A11" s="196" t="s">
        <v>131</v>
      </c>
      <c r="B11" s="122"/>
      <c r="C11" s="122"/>
      <c r="D11" s="122"/>
      <c r="E11" s="122"/>
      <c r="F11" s="122"/>
      <c r="G11" s="122"/>
      <c r="H11" s="270"/>
      <c r="I11" s="270"/>
      <c r="J11" s="189"/>
      <c r="K11" s="30"/>
    </row>
    <row r="12" spans="1:11" ht="12.75">
      <c r="A12" s="196" t="s">
        <v>103</v>
      </c>
      <c r="B12" s="122"/>
      <c r="C12" s="122"/>
      <c r="D12" s="122"/>
      <c r="E12" s="122"/>
      <c r="F12" s="122"/>
      <c r="G12" s="122"/>
      <c r="H12" s="122"/>
      <c r="I12" s="122"/>
      <c r="J12" s="30"/>
      <c r="K12" s="30"/>
    </row>
    <row r="13" spans="1:11" ht="12.75">
      <c r="A13" s="196" t="s">
        <v>141</v>
      </c>
      <c r="B13" s="122">
        <v>10</v>
      </c>
      <c r="C13" s="122"/>
      <c r="D13" s="30" t="s">
        <v>177</v>
      </c>
      <c r="E13" s="122"/>
      <c r="F13" s="122"/>
      <c r="G13" s="122"/>
      <c r="H13" s="122"/>
      <c r="I13" s="122"/>
      <c r="J13" s="30"/>
      <c r="K13" s="30"/>
    </row>
    <row r="14" spans="1:11" ht="12.75">
      <c r="A14" s="196" t="s">
        <v>105</v>
      </c>
      <c r="B14" s="122"/>
      <c r="C14" s="122"/>
      <c r="D14" s="122">
        <v>110502</v>
      </c>
      <c r="E14" s="122"/>
      <c r="F14" s="122" t="s">
        <v>155</v>
      </c>
      <c r="G14" s="122"/>
      <c r="H14" s="122"/>
      <c r="I14" s="122"/>
      <c r="J14" s="30"/>
      <c r="K14" s="30"/>
    </row>
    <row r="15" spans="1:9" ht="12.75">
      <c r="A15" s="3" t="s">
        <v>159</v>
      </c>
      <c r="B15" s="122"/>
      <c r="C15" s="122"/>
      <c r="D15" s="122"/>
      <c r="E15" s="122"/>
      <c r="F15" s="122"/>
      <c r="G15" s="122"/>
      <c r="H15" s="122"/>
      <c r="I15" s="122"/>
    </row>
    <row r="16" ht="13.5" customHeight="1">
      <c r="A16" s="3" t="s">
        <v>99</v>
      </c>
    </row>
    <row r="17" spans="1:11" ht="48" customHeight="1" thickBot="1">
      <c r="A17" s="56" t="s">
        <v>10</v>
      </c>
      <c r="B17" s="185" t="s">
        <v>11</v>
      </c>
      <c r="C17" s="185" t="s">
        <v>12</v>
      </c>
      <c r="D17" s="185" t="s">
        <v>150</v>
      </c>
      <c r="E17" s="185" t="s">
        <v>14</v>
      </c>
      <c r="F17" s="185" t="s">
        <v>151</v>
      </c>
      <c r="G17" s="185" t="s">
        <v>144</v>
      </c>
      <c r="H17" s="185" t="s">
        <v>145</v>
      </c>
      <c r="I17" s="185" t="s">
        <v>185</v>
      </c>
      <c r="J17" s="185" t="s">
        <v>188</v>
      </c>
      <c r="K17" s="185" t="s">
        <v>148</v>
      </c>
    </row>
    <row r="18" spans="1:11" ht="15" customHeight="1" thickBot="1" thickTop="1">
      <c r="A18" s="190">
        <v>1</v>
      </c>
      <c r="B18" s="63">
        <v>2</v>
      </c>
      <c r="C18" s="63">
        <v>3</v>
      </c>
      <c r="D18" s="63">
        <v>4</v>
      </c>
      <c r="E18" s="63">
        <v>5</v>
      </c>
      <c r="F18" s="63">
        <v>5</v>
      </c>
      <c r="G18" s="63">
        <v>6</v>
      </c>
      <c r="H18" s="63">
        <v>7</v>
      </c>
      <c r="I18" s="63">
        <v>8</v>
      </c>
      <c r="J18" s="63">
        <v>9</v>
      </c>
      <c r="K18" s="63">
        <v>10</v>
      </c>
    </row>
    <row r="19" spans="1:11" ht="13.5" thickTop="1">
      <c r="A19" s="58" t="s">
        <v>182</v>
      </c>
      <c r="B19" s="59" t="s">
        <v>21</v>
      </c>
      <c r="C19" s="224" t="s">
        <v>225</v>
      </c>
      <c r="D19" s="245" t="s">
        <v>178</v>
      </c>
      <c r="E19" s="102" t="s">
        <v>178</v>
      </c>
      <c r="F19" s="102" t="s">
        <v>178</v>
      </c>
      <c r="G19" s="102" t="s">
        <v>178</v>
      </c>
      <c r="H19" s="102" t="s">
        <v>178</v>
      </c>
      <c r="I19" s="102" t="s">
        <v>178</v>
      </c>
      <c r="J19" s="102" t="s">
        <v>178</v>
      </c>
      <c r="K19" s="102" t="s">
        <v>178</v>
      </c>
    </row>
    <row r="20" spans="1:11" ht="12.75" customHeight="1">
      <c r="A20" s="7" t="s">
        <v>22</v>
      </c>
      <c r="B20" s="5">
        <v>2000</v>
      </c>
      <c r="C20" s="225" t="s">
        <v>226</v>
      </c>
      <c r="D20" s="242" t="s">
        <v>178</v>
      </c>
      <c r="E20" s="102"/>
      <c r="F20" s="102" t="s">
        <v>178</v>
      </c>
      <c r="G20" s="102" t="s">
        <v>178</v>
      </c>
      <c r="H20" s="102" t="s">
        <v>178</v>
      </c>
      <c r="I20" s="102" t="s">
        <v>178</v>
      </c>
      <c r="J20" s="102" t="s">
        <v>178</v>
      </c>
      <c r="K20" s="102" t="s">
        <v>178</v>
      </c>
    </row>
    <row r="21" spans="1:11" ht="12.75">
      <c r="A21" s="8" t="s">
        <v>23</v>
      </c>
      <c r="B21" s="5">
        <v>2100</v>
      </c>
      <c r="C21" s="225" t="s">
        <v>227</v>
      </c>
      <c r="D21" s="242" t="s">
        <v>178</v>
      </c>
      <c r="E21" s="102"/>
      <c r="F21" s="102" t="s">
        <v>178</v>
      </c>
      <c r="G21" s="102" t="s">
        <v>178</v>
      </c>
      <c r="H21" s="102" t="s">
        <v>178</v>
      </c>
      <c r="I21" s="102" t="s">
        <v>178</v>
      </c>
      <c r="J21" s="102" t="s">
        <v>178</v>
      </c>
      <c r="K21" s="102" t="s">
        <v>178</v>
      </c>
    </row>
    <row r="22" spans="1:11" ht="12.75">
      <c r="A22" s="9" t="s">
        <v>203</v>
      </c>
      <c r="B22" s="10">
        <v>2110</v>
      </c>
      <c r="C22" s="232" t="s">
        <v>228</v>
      </c>
      <c r="D22" s="102" t="s">
        <v>178</v>
      </c>
      <c r="E22" s="102"/>
      <c r="F22" s="102" t="s">
        <v>178</v>
      </c>
      <c r="G22" s="102" t="s">
        <v>178</v>
      </c>
      <c r="H22" s="102" t="s">
        <v>178</v>
      </c>
      <c r="I22" s="102" t="s">
        <v>178</v>
      </c>
      <c r="J22" s="102" t="s">
        <v>178</v>
      </c>
      <c r="K22" s="102" t="s">
        <v>178</v>
      </c>
    </row>
    <row r="23" spans="1:11" ht="12.75">
      <c r="A23" s="11" t="s">
        <v>25</v>
      </c>
      <c r="B23" s="4">
        <v>2111</v>
      </c>
      <c r="C23" s="233" t="s">
        <v>229</v>
      </c>
      <c r="D23" s="102" t="s">
        <v>178</v>
      </c>
      <c r="E23" s="102"/>
      <c r="F23" s="102" t="s">
        <v>178</v>
      </c>
      <c r="G23" s="102" t="s">
        <v>178</v>
      </c>
      <c r="H23" s="102" t="s">
        <v>178</v>
      </c>
      <c r="I23" s="102" t="s">
        <v>178</v>
      </c>
      <c r="J23" s="102" t="s">
        <v>178</v>
      </c>
      <c r="K23" s="102" t="s">
        <v>178</v>
      </c>
    </row>
    <row r="24" spans="1:11" ht="12.75">
      <c r="A24" s="11" t="s">
        <v>26</v>
      </c>
      <c r="B24" s="4">
        <v>2112</v>
      </c>
      <c r="C24" s="233" t="s">
        <v>230</v>
      </c>
      <c r="D24" s="102" t="s">
        <v>178</v>
      </c>
      <c r="E24" s="102"/>
      <c r="F24" s="102" t="s">
        <v>178</v>
      </c>
      <c r="G24" s="102" t="s">
        <v>178</v>
      </c>
      <c r="H24" s="102" t="s">
        <v>178</v>
      </c>
      <c r="I24" s="102" t="s">
        <v>178</v>
      </c>
      <c r="J24" s="102" t="s">
        <v>178</v>
      </c>
      <c r="K24" s="102" t="s">
        <v>178</v>
      </c>
    </row>
    <row r="25" spans="1:11" ht="15.75" customHeight="1">
      <c r="A25" s="226" t="s">
        <v>205</v>
      </c>
      <c r="B25" s="12">
        <v>2120</v>
      </c>
      <c r="C25" s="234" t="s">
        <v>231</v>
      </c>
      <c r="D25" s="102" t="s">
        <v>178</v>
      </c>
      <c r="E25" s="102"/>
      <c r="F25" s="102" t="s">
        <v>178</v>
      </c>
      <c r="G25" s="102" t="s">
        <v>178</v>
      </c>
      <c r="H25" s="102" t="s">
        <v>178</v>
      </c>
      <c r="I25" s="102" t="s">
        <v>178</v>
      </c>
      <c r="J25" s="102" t="s">
        <v>178</v>
      </c>
      <c r="K25" s="102" t="s">
        <v>178</v>
      </c>
    </row>
    <row r="26" spans="1:11" ht="25.5" customHeight="1">
      <c r="A26" s="11" t="s">
        <v>206</v>
      </c>
      <c r="B26" s="228">
        <v>2200</v>
      </c>
      <c r="C26" s="235" t="s">
        <v>232</v>
      </c>
      <c r="D26" s="102" t="s">
        <v>178</v>
      </c>
      <c r="E26" s="102"/>
      <c r="F26" s="102" t="s">
        <v>178</v>
      </c>
      <c r="G26" s="102" t="s">
        <v>178</v>
      </c>
      <c r="H26" s="102" t="s">
        <v>178</v>
      </c>
      <c r="I26" s="102" t="s">
        <v>178</v>
      </c>
      <c r="J26" s="102" t="s">
        <v>178</v>
      </c>
      <c r="K26" s="102" t="s">
        <v>178</v>
      </c>
    </row>
    <row r="27" spans="1:11" ht="12.75">
      <c r="A27" s="11" t="s">
        <v>30</v>
      </c>
      <c r="B27" s="4">
        <v>2210</v>
      </c>
      <c r="C27" s="233" t="s">
        <v>233</v>
      </c>
      <c r="D27" s="102" t="s">
        <v>178</v>
      </c>
      <c r="E27" s="102"/>
      <c r="F27" s="102" t="s">
        <v>178</v>
      </c>
      <c r="G27" s="102" t="s">
        <v>178</v>
      </c>
      <c r="H27" s="102" t="s">
        <v>178</v>
      </c>
      <c r="I27" s="102" t="s">
        <v>178</v>
      </c>
      <c r="J27" s="102" t="s">
        <v>178</v>
      </c>
      <c r="K27" s="102" t="s">
        <v>178</v>
      </c>
    </row>
    <row r="28" spans="1:11" ht="12.75">
      <c r="A28" s="11" t="s">
        <v>31</v>
      </c>
      <c r="B28" s="4">
        <v>2220</v>
      </c>
      <c r="C28" s="4">
        <v>100</v>
      </c>
      <c r="D28" s="102" t="s">
        <v>178</v>
      </c>
      <c r="E28" s="102"/>
      <c r="F28" s="102" t="s">
        <v>178</v>
      </c>
      <c r="G28" s="102" t="s">
        <v>178</v>
      </c>
      <c r="H28" s="102" t="s">
        <v>178</v>
      </c>
      <c r="I28" s="102" t="s">
        <v>178</v>
      </c>
      <c r="J28" s="102" t="s">
        <v>178</v>
      </c>
      <c r="K28" s="102" t="s">
        <v>178</v>
      </c>
    </row>
    <row r="29" spans="1:11" ht="12.75">
      <c r="A29" s="11" t="s">
        <v>137</v>
      </c>
      <c r="B29" s="4">
        <v>2230</v>
      </c>
      <c r="C29" s="4" t="s">
        <v>32</v>
      </c>
      <c r="D29" s="102" t="s">
        <v>178</v>
      </c>
      <c r="E29" s="102"/>
      <c r="F29" s="102" t="s">
        <v>178</v>
      </c>
      <c r="G29" s="102" t="s">
        <v>178</v>
      </c>
      <c r="H29" s="102" t="s">
        <v>178</v>
      </c>
      <c r="I29" s="102" t="s">
        <v>178</v>
      </c>
      <c r="J29" s="102" t="s">
        <v>178</v>
      </c>
      <c r="K29" s="102" t="s">
        <v>178</v>
      </c>
    </row>
    <row r="30" spans="1:11" ht="12.75">
      <c r="A30" s="11" t="s">
        <v>40</v>
      </c>
      <c r="B30" s="4">
        <v>2240</v>
      </c>
      <c r="C30" s="4">
        <v>120</v>
      </c>
      <c r="D30" s="102" t="s">
        <v>178</v>
      </c>
      <c r="E30" s="102"/>
      <c r="F30" s="102" t="s">
        <v>178</v>
      </c>
      <c r="G30" s="102" t="s">
        <v>178</v>
      </c>
      <c r="H30" s="102" t="s">
        <v>178</v>
      </c>
      <c r="I30" s="102" t="s">
        <v>178</v>
      </c>
      <c r="J30" s="102" t="s">
        <v>178</v>
      </c>
      <c r="K30" s="102" t="s">
        <v>178</v>
      </c>
    </row>
    <row r="31" spans="1:11" ht="12.75">
      <c r="A31" s="227" t="s">
        <v>207</v>
      </c>
      <c r="B31" s="4">
        <v>2250</v>
      </c>
      <c r="C31" s="4">
        <v>130</v>
      </c>
      <c r="D31" s="102" t="s">
        <v>178</v>
      </c>
      <c r="E31" s="102"/>
      <c r="F31" s="102" t="s">
        <v>178</v>
      </c>
      <c r="G31" s="102" t="s">
        <v>178</v>
      </c>
      <c r="H31" s="102" t="s">
        <v>178</v>
      </c>
      <c r="I31" s="102" t="s">
        <v>178</v>
      </c>
      <c r="J31" s="102" t="s">
        <v>178</v>
      </c>
      <c r="K31" s="102" t="s">
        <v>178</v>
      </c>
    </row>
    <row r="32" spans="1:11" ht="23.25" customHeight="1">
      <c r="A32" s="227" t="s">
        <v>42</v>
      </c>
      <c r="B32" s="229">
        <v>2260</v>
      </c>
      <c r="C32" s="12">
        <v>140</v>
      </c>
      <c r="D32" s="102" t="s">
        <v>178</v>
      </c>
      <c r="E32" s="102"/>
      <c r="F32" s="102" t="s">
        <v>178</v>
      </c>
      <c r="G32" s="102" t="s">
        <v>178</v>
      </c>
      <c r="H32" s="102" t="s">
        <v>178</v>
      </c>
      <c r="I32" s="102" t="s">
        <v>178</v>
      </c>
      <c r="J32" s="102" t="s">
        <v>178</v>
      </c>
      <c r="K32" s="102" t="s">
        <v>178</v>
      </c>
    </row>
    <row r="33" spans="1:11" ht="24.75" customHeight="1">
      <c r="A33" s="237"/>
      <c r="B33" s="229">
        <v>2270</v>
      </c>
      <c r="C33" s="12">
        <v>150</v>
      </c>
      <c r="D33" s="102" t="s">
        <v>178</v>
      </c>
      <c r="E33" s="102"/>
      <c r="F33" s="102" t="s">
        <v>178</v>
      </c>
      <c r="G33" s="102" t="s">
        <v>178</v>
      </c>
      <c r="H33" s="102" t="s">
        <v>178</v>
      </c>
      <c r="I33" s="102" t="s">
        <v>178</v>
      </c>
      <c r="J33" s="102" t="s">
        <v>178</v>
      </c>
      <c r="K33" s="102" t="s">
        <v>178</v>
      </c>
    </row>
    <row r="34" spans="1:11" ht="15" customHeight="1">
      <c r="A34" s="237"/>
      <c r="B34" s="238"/>
      <c r="C34" s="160"/>
      <c r="D34" s="105"/>
      <c r="E34" s="105"/>
      <c r="F34" s="105"/>
      <c r="G34" s="105"/>
      <c r="H34" s="105"/>
      <c r="I34" s="105"/>
      <c r="J34" s="105"/>
      <c r="K34" s="105"/>
    </row>
    <row r="35" spans="1:11" ht="12.75" customHeight="1">
      <c r="A35" s="158"/>
      <c r="B35" s="238"/>
      <c r="C35" s="160"/>
      <c r="D35" s="105"/>
      <c r="E35" s="105"/>
      <c r="F35" s="105"/>
      <c r="G35" s="105"/>
      <c r="H35" s="105"/>
      <c r="I35" s="105"/>
      <c r="J35" s="105"/>
      <c r="K35" s="105"/>
    </row>
    <row r="36" spans="1:11" ht="15" customHeight="1">
      <c r="A36" s="37">
        <v>1</v>
      </c>
      <c r="B36" s="191"/>
      <c r="C36" s="160"/>
      <c r="D36" s="105"/>
      <c r="E36" s="192"/>
      <c r="F36" s="192"/>
      <c r="G36" s="192"/>
      <c r="H36" s="192"/>
      <c r="I36" s="192"/>
      <c r="J36" s="192"/>
      <c r="K36" s="193"/>
    </row>
    <row r="37" spans="1:11" ht="20.25" customHeight="1">
      <c r="A37" s="11" t="s">
        <v>43</v>
      </c>
      <c r="B37" s="38">
        <v>2</v>
      </c>
      <c r="C37" s="39">
        <v>3</v>
      </c>
      <c r="D37" s="4">
        <v>4</v>
      </c>
      <c r="E37" s="40"/>
      <c r="F37" s="4">
        <v>5</v>
      </c>
      <c r="G37" s="4">
        <v>6</v>
      </c>
      <c r="H37" s="4">
        <v>7</v>
      </c>
      <c r="I37" s="4">
        <v>8</v>
      </c>
      <c r="J37" s="4">
        <v>9</v>
      </c>
      <c r="K37" s="201">
        <v>10</v>
      </c>
    </row>
    <row r="38" spans="1:11" ht="16.5" customHeight="1">
      <c r="A38" s="11" t="s">
        <v>44</v>
      </c>
      <c r="B38" s="11">
        <v>2271</v>
      </c>
      <c r="C38" s="4">
        <v>160</v>
      </c>
      <c r="D38" s="102" t="s">
        <v>178</v>
      </c>
      <c r="E38" s="102" t="s">
        <v>178</v>
      </c>
      <c r="F38" s="102" t="s">
        <v>178</v>
      </c>
      <c r="G38" s="102" t="s">
        <v>178</v>
      </c>
      <c r="H38" s="102" t="s">
        <v>178</v>
      </c>
      <c r="I38" s="102" t="s">
        <v>178</v>
      </c>
      <c r="J38" s="102" t="s">
        <v>178</v>
      </c>
      <c r="K38" s="102" t="s">
        <v>178</v>
      </c>
    </row>
    <row r="39" spans="1:11" ht="14.25" customHeight="1">
      <c r="A39" s="11" t="s">
        <v>45</v>
      </c>
      <c r="B39" s="11">
        <v>2272</v>
      </c>
      <c r="C39" s="4">
        <v>170</v>
      </c>
      <c r="D39" s="102" t="s">
        <v>178</v>
      </c>
      <c r="E39" s="102">
        <v>0</v>
      </c>
      <c r="F39" s="102" t="s">
        <v>178</v>
      </c>
      <c r="G39" s="102" t="s">
        <v>178</v>
      </c>
      <c r="H39" s="102" t="s">
        <v>178</v>
      </c>
      <c r="I39" s="102" t="s">
        <v>178</v>
      </c>
      <c r="J39" s="102" t="s">
        <v>178</v>
      </c>
      <c r="K39" s="102" t="s">
        <v>178</v>
      </c>
    </row>
    <row r="40" spans="1:11" ht="16.5" customHeight="1">
      <c r="A40" s="11" t="s">
        <v>46</v>
      </c>
      <c r="B40" s="11">
        <v>2273</v>
      </c>
      <c r="C40" s="4">
        <v>180</v>
      </c>
      <c r="D40" s="102" t="s">
        <v>178</v>
      </c>
      <c r="E40" s="102">
        <v>0</v>
      </c>
      <c r="F40" s="102" t="s">
        <v>178</v>
      </c>
      <c r="G40" s="102" t="s">
        <v>178</v>
      </c>
      <c r="H40" s="102" t="s">
        <v>178</v>
      </c>
      <c r="I40" s="102" t="s">
        <v>178</v>
      </c>
      <c r="J40" s="102" t="s">
        <v>178</v>
      </c>
      <c r="K40" s="102" t="s">
        <v>178</v>
      </c>
    </row>
    <row r="41" spans="1:11" ht="18" customHeight="1">
      <c r="A41" s="11" t="s">
        <v>48</v>
      </c>
      <c r="B41" s="11">
        <v>2274</v>
      </c>
      <c r="C41" s="4">
        <v>190</v>
      </c>
      <c r="D41" s="102" t="s">
        <v>178</v>
      </c>
      <c r="E41" s="102">
        <v>0</v>
      </c>
      <c r="F41" s="102" t="s">
        <v>178</v>
      </c>
      <c r="G41" s="102" t="s">
        <v>178</v>
      </c>
      <c r="H41" s="102" t="s">
        <v>178</v>
      </c>
      <c r="I41" s="102" t="s">
        <v>178</v>
      </c>
      <c r="J41" s="102" t="s">
        <v>178</v>
      </c>
      <c r="K41" s="102" t="s">
        <v>178</v>
      </c>
    </row>
    <row r="42" spans="1:11" ht="15.75" customHeight="1">
      <c r="A42" s="14" t="s">
        <v>50</v>
      </c>
      <c r="B42" s="11">
        <v>2275</v>
      </c>
      <c r="C42" s="4">
        <v>200</v>
      </c>
      <c r="D42" s="102" t="s">
        <v>178</v>
      </c>
      <c r="E42" s="102">
        <v>0</v>
      </c>
      <c r="F42" s="102" t="s">
        <v>178</v>
      </c>
      <c r="G42" s="102" t="s">
        <v>178</v>
      </c>
      <c r="H42" s="102" t="s">
        <v>178</v>
      </c>
      <c r="I42" s="102" t="s">
        <v>178</v>
      </c>
      <c r="J42" s="102" t="s">
        <v>178</v>
      </c>
      <c r="K42" s="102" t="s">
        <v>178</v>
      </c>
    </row>
    <row r="43" spans="1:11" ht="15" customHeight="1">
      <c r="A43" s="14" t="s">
        <v>208</v>
      </c>
      <c r="B43" s="11">
        <v>2280</v>
      </c>
      <c r="C43" s="4">
        <v>210</v>
      </c>
      <c r="D43" s="102" t="s">
        <v>178</v>
      </c>
      <c r="E43" s="102">
        <v>0</v>
      </c>
      <c r="F43" s="102" t="s">
        <v>178</v>
      </c>
      <c r="G43" s="102" t="s">
        <v>178</v>
      </c>
      <c r="H43" s="102" t="s">
        <v>178</v>
      </c>
      <c r="I43" s="102" t="s">
        <v>178</v>
      </c>
      <c r="J43" s="102" t="s">
        <v>178</v>
      </c>
      <c r="K43" s="102" t="s">
        <v>178</v>
      </c>
    </row>
    <row r="44" spans="1:11" ht="22.5">
      <c r="A44" s="14" t="s">
        <v>209</v>
      </c>
      <c r="B44" s="4">
        <v>2281</v>
      </c>
      <c r="C44" s="4">
        <v>220</v>
      </c>
      <c r="D44" s="102" t="s">
        <v>178</v>
      </c>
      <c r="E44" s="102">
        <v>0</v>
      </c>
      <c r="F44" s="102" t="s">
        <v>178</v>
      </c>
      <c r="G44" s="102" t="s">
        <v>178</v>
      </c>
      <c r="H44" s="102" t="s">
        <v>178</v>
      </c>
      <c r="I44" s="102" t="s">
        <v>178</v>
      </c>
      <c r="J44" s="102" t="s">
        <v>178</v>
      </c>
      <c r="K44" s="102" t="s">
        <v>178</v>
      </c>
    </row>
    <row r="45" spans="1:11" ht="12.75">
      <c r="A45" s="19" t="s">
        <v>210</v>
      </c>
      <c r="B45" s="220">
        <v>2282</v>
      </c>
      <c r="C45" s="220">
        <v>230</v>
      </c>
      <c r="D45" s="102" t="s">
        <v>178</v>
      </c>
      <c r="E45" s="102">
        <v>0</v>
      </c>
      <c r="F45" s="102" t="s">
        <v>178</v>
      </c>
      <c r="G45" s="102" t="s">
        <v>178</v>
      </c>
      <c r="H45" s="102" t="s">
        <v>178</v>
      </c>
      <c r="I45" s="102" t="s">
        <v>178</v>
      </c>
      <c r="J45" s="102" t="s">
        <v>178</v>
      </c>
      <c r="K45" s="102" t="s">
        <v>178</v>
      </c>
    </row>
    <row r="46" spans="1:11" ht="12.75">
      <c r="A46" s="230" t="s">
        <v>211</v>
      </c>
      <c r="B46" s="5">
        <v>2400</v>
      </c>
      <c r="C46" s="5">
        <v>240</v>
      </c>
      <c r="D46" s="102" t="s">
        <v>178</v>
      </c>
      <c r="E46" s="102">
        <v>0</v>
      </c>
      <c r="F46" s="102" t="s">
        <v>178</v>
      </c>
      <c r="G46" s="102" t="s">
        <v>178</v>
      </c>
      <c r="H46" s="102" t="s">
        <v>178</v>
      </c>
      <c r="I46" s="102" t="s">
        <v>178</v>
      </c>
      <c r="J46" s="102" t="s">
        <v>178</v>
      </c>
      <c r="K46" s="102" t="s">
        <v>178</v>
      </c>
    </row>
    <row r="47" spans="1:11" ht="15.75" customHeight="1">
      <c r="A47" s="230" t="s">
        <v>212</v>
      </c>
      <c r="B47" s="220">
        <v>2410</v>
      </c>
      <c r="C47" s="220">
        <v>250</v>
      </c>
      <c r="D47" s="102" t="s">
        <v>178</v>
      </c>
      <c r="E47" s="102">
        <v>0</v>
      </c>
      <c r="F47" s="102" t="s">
        <v>178</v>
      </c>
      <c r="G47" s="102" t="s">
        <v>178</v>
      </c>
      <c r="H47" s="102" t="s">
        <v>178</v>
      </c>
      <c r="I47" s="102" t="s">
        <v>178</v>
      </c>
      <c r="J47" s="102" t="s">
        <v>178</v>
      </c>
      <c r="K47" s="102" t="s">
        <v>178</v>
      </c>
    </row>
    <row r="48" spans="1:11" ht="12.75">
      <c r="A48" s="19" t="s">
        <v>213</v>
      </c>
      <c r="B48" s="220">
        <v>2420</v>
      </c>
      <c r="C48" s="220">
        <v>260</v>
      </c>
      <c r="D48" s="102" t="s">
        <v>178</v>
      </c>
      <c r="E48" s="102">
        <v>0</v>
      </c>
      <c r="F48" s="102" t="s">
        <v>178</v>
      </c>
      <c r="G48" s="102" t="s">
        <v>178</v>
      </c>
      <c r="H48" s="102" t="s">
        <v>178</v>
      </c>
      <c r="I48" s="102" t="s">
        <v>178</v>
      </c>
      <c r="J48" s="102" t="s">
        <v>178</v>
      </c>
      <c r="K48" s="102" t="s">
        <v>178</v>
      </c>
    </row>
    <row r="49" spans="1:11" ht="12.75">
      <c r="A49" s="227" t="s">
        <v>54</v>
      </c>
      <c r="B49" s="5">
        <v>2600</v>
      </c>
      <c r="C49" s="5">
        <v>270</v>
      </c>
      <c r="D49" s="102" t="s">
        <v>178</v>
      </c>
      <c r="E49" s="102">
        <v>0</v>
      </c>
      <c r="F49" s="102" t="s">
        <v>178</v>
      </c>
      <c r="G49" s="102" t="s">
        <v>178</v>
      </c>
      <c r="H49" s="102" t="s">
        <v>178</v>
      </c>
      <c r="I49" s="102" t="s">
        <v>178</v>
      </c>
      <c r="J49" s="102" t="s">
        <v>178</v>
      </c>
      <c r="K49" s="102" t="s">
        <v>178</v>
      </c>
    </row>
    <row r="50" spans="1:11" ht="12" customHeight="1">
      <c r="A50" s="227" t="s">
        <v>55</v>
      </c>
      <c r="B50" s="220">
        <v>2610</v>
      </c>
      <c r="C50" s="220">
        <v>280</v>
      </c>
      <c r="D50" s="102" t="s">
        <v>178</v>
      </c>
      <c r="E50" s="102">
        <v>0</v>
      </c>
      <c r="F50" s="102" t="s">
        <v>178</v>
      </c>
      <c r="G50" s="102" t="s">
        <v>178</v>
      </c>
      <c r="H50" s="102" t="s">
        <v>178</v>
      </c>
      <c r="I50" s="102" t="s">
        <v>178</v>
      </c>
      <c r="J50" s="102" t="s">
        <v>178</v>
      </c>
      <c r="K50" s="102" t="s">
        <v>178</v>
      </c>
    </row>
    <row r="51" spans="1:11" ht="11.25" customHeight="1">
      <c r="A51" s="227" t="s">
        <v>214</v>
      </c>
      <c r="B51" s="194">
        <v>2620</v>
      </c>
      <c r="C51" s="194">
        <v>290</v>
      </c>
      <c r="D51" s="102" t="s">
        <v>178</v>
      </c>
      <c r="E51" s="102">
        <v>0</v>
      </c>
      <c r="F51" s="102" t="s">
        <v>178</v>
      </c>
      <c r="G51" s="102" t="s">
        <v>178</v>
      </c>
      <c r="H51" s="102" t="s">
        <v>178</v>
      </c>
      <c r="I51" s="102" t="s">
        <v>178</v>
      </c>
      <c r="J51" s="102" t="s">
        <v>178</v>
      </c>
      <c r="K51" s="102" t="s">
        <v>178</v>
      </c>
    </row>
    <row r="52" spans="1:11" ht="15" customHeight="1">
      <c r="A52" s="170" t="s">
        <v>215</v>
      </c>
      <c r="B52" s="229">
        <v>2630</v>
      </c>
      <c r="C52" s="194">
        <v>300</v>
      </c>
      <c r="D52" s="102" t="s">
        <v>178</v>
      </c>
      <c r="E52" s="102">
        <v>0</v>
      </c>
      <c r="F52" s="102" t="s">
        <v>178</v>
      </c>
      <c r="G52" s="102" t="s">
        <v>178</v>
      </c>
      <c r="H52" s="102" t="s">
        <v>178</v>
      </c>
      <c r="I52" s="102" t="s">
        <v>178</v>
      </c>
      <c r="J52" s="102" t="s">
        <v>178</v>
      </c>
      <c r="K52" s="102" t="s">
        <v>178</v>
      </c>
    </row>
    <row r="53" spans="1:11" ht="13.5" customHeight="1">
      <c r="A53" s="11" t="s">
        <v>57</v>
      </c>
      <c r="B53" s="228">
        <v>2700</v>
      </c>
      <c r="C53" s="219">
        <v>310</v>
      </c>
      <c r="D53" s="102" t="s">
        <v>178</v>
      </c>
      <c r="E53" s="102"/>
      <c r="F53" s="102" t="s">
        <v>178</v>
      </c>
      <c r="G53" s="102" t="s">
        <v>178</v>
      </c>
      <c r="H53" s="102" t="s">
        <v>178</v>
      </c>
      <c r="I53" s="102" t="s">
        <v>178</v>
      </c>
      <c r="J53" s="102" t="s">
        <v>178</v>
      </c>
      <c r="K53" s="102" t="s">
        <v>178</v>
      </c>
    </row>
    <row r="54" spans="1:11" ht="12.75" customHeight="1">
      <c r="A54" s="11" t="s">
        <v>58</v>
      </c>
      <c r="B54" s="4">
        <v>2710</v>
      </c>
      <c r="C54" s="4">
        <v>320</v>
      </c>
      <c r="D54" s="102" t="s">
        <v>178</v>
      </c>
      <c r="E54" s="102"/>
      <c r="F54" s="102" t="s">
        <v>178</v>
      </c>
      <c r="G54" s="102" t="s">
        <v>178</v>
      </c>
      <c r="H54" s="102" t="s">
        <v>178</v>
      </c>
      <c r="I54" s="102" t="s">
        <v>178</v>
      </c>
      <c r="J54" s="102" t="s">
        <v>178</v>
      </c>
      <c r="K54" s="102" t="s">
        <v>178</v>
      </c>
    </row>
    <row r="55" spans="1:11" ht="15.75" customHeight="1">
      <c r="A55" s="11" t="s">
        <v>216</v>
      </c>
      <c r="B55" s="4">
        <v>2720</v>
      </c>
      <c r="C55" s="4">
        <v>330</v>
      </c>
      <c r="D55" s="102" t="s">
        <v>178</v>
      </c>
      <c r="E55" s="102"/>
      <c r="F55" s="102" t="s">
        <v>178</v>
      </c>
      <c r="G55" s="102" t="s">
        <v>178</v>
      </c>
      <c r="H55" s="102" t="s">
        <v>178</v>
      </c>
      <c r="I55" s="102" t="s">
        <v>178</v>
      </c>
      <c r="J55" s="102" t="s">
        <v>178</v>
      </c>
      <c r="K55" s="102" t="s">
        <v>178</v>
      </c>
    </row>
    <row r="56" spans="1:11" ht="12.75">
      <c r="A56" s="170" t="s">
        <v>217</v>
      </c>
      <c r="B56" s="4">
        <v>2730</v>
      </c>
      <c r="C56" s="4">
        <v>340</v>
      </c>
      <c r="D56" s="102" t="s">
        <v>178</v>
      </c>
      <c r="E56" s="102"/>
      <c r="F56" s="102" t="s">
        <v>178</v>
      </c>
      <c r="G56" s="102" t="s">
        <v>178</v>
      </c>
      <c r="H56" s="102" t="s">
        <v>178</v>
      </c>
      <c r="I56" s="102" t="s">
        <v>178</v>
      </c>
      <c r="J56" s="102" t="s">
        <v>178</v>
      </c>
      <c r="K56" s="102" t="s">
        <v>178</v>
      </c>
    </row>
    <row r="57" spans="1:11" ht="12.75">
      <c r="A57" s="21" t="s">
        <v>61</v>
      </c>
      <c r="B57" s="90">
        <v>2800</v>
      </c>
      <c r="C57" s="90">
        <v>350</v>
      </c>
      <c r="D57" s="102" t="s">
        <v>178</v>
      </c>
      <c r="E57" s="102"/>
      <c r="F57" s="102" t="s">
        <v>178</v>
      </c>
      <c r="G57" s="102" t="s">
        <v>178</v>
      </c>
      <c r="H57" s="102" t="s">
        <v>178</v>
      </c>
      <c r="I57" s="102" t="s">
        <v>178</v>
      </c>
      <c r="J57" s="102" t="s">
        <v>178</v>
      </c>
      <c r="K57" s="102" t="s">
        <v>178</v>
      </c>
    </row>
    <row r="58" spans="1:11" ht="12.75">
      <c r="A58" s="19" t="s">
        <v>62</v>
      </c>
      <c r="B58" s="5">
        <v>3000</v>
      </c>
      <c r="C58" s="5">
        <v>360</v>
      </c>
      <c r="D58" s="102" t="s">
        <v>178</v>
      </c>
      <c r="E58" s="102"/>
      <c r="F58" s="102" t="s">
        <v>178</v>
      </c>
      <c r="G58" s="102" t="s">
        <v>178</v>
      </c>
      <c r="H58" s="102" t="s">
        <v>178</v>
      </c>
      <c r="I58" s="102" t="s">
        <v>178</v>
      </c>
      <c r="J58" s="102" t="s">
        <v>178</v>
      </c>
      <c r="K58" s="102" t="s">
        <v>178</v>
      </c>
    </row>
    <row r="59" spans="1:11" ht="12.75">
      <c r="A59" s="230" t="s">
        <v>63</v>
      </c>
      <c r="B59" s="5">
        <v>3100</v>
      </c>
      <c r="C59" s="5">
        <v>370</v>
      </c>
      <c r="D59" s="102" t="s">
        <v>178</v>
      </c>
      <c r="E59" s="102">
        <v>0</v>
      </c>
      <c r="F59" s="102" t="s">
        <v>178</v>
      </c>
      <c r="G59" s="102" t="s">
        <v>178</v>
      </c>
      <c r="H59" s="102" t="s">
        <v>178</v>
      </c>
      <c r="I59" s="102" t="s">
        <v>178</v>
      </c>
      <c r="J59" s="102" t="s">
        <v>178</v>
      </c>
      <c r="K59" s="102" t="s">
        <v>178</v>
      </c>
    </row>
    <row r="60" spans="1:11" ht="12.75">
      <c r="A60" s="230" t="s">
        <v>64</v>
      </c>
      <c r="B60" s="220">
        <v>3110</v>
      </c>
      <c r="C60" s="220">
        <v>380</v>
      </c>
      <c r="D60" s="102" t="s">
        <v>178</v>
      </c>
      <c r="E60" s="102">
        <v>0</v>
      </c>
      <c r="F60" s="102" t="s">
        <v>178</v>
      </c>
      <c r="G60" s="102" t="s">
        <v>178</v>
      </c>
      <c r="H60" s="102" t="s">
        <v>178</v>
      </c>
      <c r="I60" s="102" t="s">
        <v>178</v>
      </c>
      <c r="J60" s="102" t="s">
        <v>178</v>
      </c>
      <c r="K60" s="102" t="s">
        <v>178</v>
      </c>
    </row>
    <row r="61" spans="1:11" ht="12.75">
      <c r="A61" s="11" t="s">
        <v>218</v>
      </c>
      <c r="B61" s="229">
        <v>3120</v>
      </c>
      <c r="C61" s="220">
        <v>390</v>
      </c>
      <c r="D61" s="102" t="s">
        <v>178</v>
      </c>
      <c r="E61" s="102">
        <v>0</v>
      </c>
      <c r="F61" s="102" t="s">
        <v>178</v>
      </c>
      <c r="G61" s="102" t="s">
        <v>178</v>
      </c>
      <c r="H61" s="102" t="s">
        <v>178</v>
      </c>
      <c r="I61" s="102" t="s">
        <v>178</v>
      </c>
      <c r="J61" s="102" t="s">
        <v>178</v>
      </c>
      <c r="K61" s="102" t="s">
        <v>178</v>
      </c>
    </row>
    <row r="62" spans="1:11" ht="12" customHeight="1">
      <c r="A62" s="11" t="s">
        <v>219</v>
      </c>
      <c r="B62" s="4">
        <v>3121</v>
      </c>
      <c r="C62" s="4">
        <v>400</v>
      </c>
      <c r="D62" s="102" t="s">
        <v>178</v>
      </c>
      <c r="E62" s="102">
        <v>0</v>
      </c>
      <c r="F62" s="102" t="s">
        <v>178</v>
      </c>
      <c r="G62" s="102" t="s">
        <v>178</v>
      </c>
      <c r="H62" s="102" t="s">
        <v>178</v>
      </c>
      <c r="I62" s="102" t="s">
        <v>178</v>
      </c>
      <c r="J62" s="102" t="s">
        <v>178</v>
      </c>
      <c r="K62" s="102" t="s">
        <v>178</v>
      </c>
    </row>
    <row r="63" spans="1:11" ht="12.75">
      <c r="A63" s="231" t="s">
        <v>68</v>
      </c>
      <c r="B63" s="4">
        <v>3122</v>
      </c>
      <c r="C63" s="4">
        <v>410</v>
      </c>
      <c r="D63" s="102" t="s">
        <v>178</v>
      </c>
      <c r="E63" s="102">
        <v>0</v>
      </c>
      <c r="F63" s="102" t="s">
        <v>178</v>
      </c>
      <c r="G63" s="102" t="s">
        <v>178</v>
      </c>
      <c r="H63" s="102" t="s">
        <v>178</v>
      </c>
      <c r="I63" s="102" t="s">
        <v>178</v>
      </c>
      <c r="J63" s="102" t="s">
        <v>178</v>
      </c>
      <c r="K63" s="102" t="s">
        <v>178</v>
      </c>
    </row>
    <row r="64" spans="1:11" ht="15.75" customHeight="1">
      <c r="A64" s="11" t="s">
        <v>220</v>
      </c>
      <c r="B64" s="221">
        <v>3130</v>
      </c>
      <c r="C64" s="221">
        <v>420</v>
      </c>
      <c r="D64" s="102" t="s">
        <v>178</v>
      </c>
      <c r="E64" s="102">
        <v>0</v>
      </c>
      <c r="F64" s="102" t="s">
        <v>178</v>
      </c>
      <c r="G64" s="102" t="s">
        <v>178</v>
      </c>
      <c r="H64" s="102" t="s">
        <v>178</v>
      </c>
      <c r="I64" s="102" t="s">
        <v>178</v>
      </c>
      <c r="J64" s="102" t="s">
        <v>178</v>
      </c>
      <c r="K64" s="102" t="s">
        <v>178</v>
      </c>
    </row>
    <row r="65" spans="1:11" ht="12.75">
      <c r="A65" s="11" t="s">
        <v>71</v>
      </c>
      <c r="B65" s="4">
        <v>3131</v>
      </c>
      <c r="C65" s="4">
        <v>430</v>
      </c>
      <c r="D65" s="102" t="s">
        <v>178</v>
      </c>
      <c r="E65" s="102">
        <v>0</v>
      </c>
      <c r="F65" s="102" t="s">
        <v>178</v>
      </c>
      <c r="G65" s="102" t="s">
        <v>178</v>
      </c>
      <c r="H65" s="102" t="s">
        <v>178</v>
      </c>
      <c r="I65" s="102" t="s">
        <v>178</v>
      </c>
      <c r="J65" s="102" t="s">
        <v>178</v>
      </c>
      <c r="K65" s="102" t="s">
        <v>178</v>
      </c>
    </row>
    <row r="66" spans="1:11" ht="12.75">
      <c r="A66" s="230" t="s">
        <v>72</v>
      </c>
      <c r="B66" s="4">
        <v>3132</v>
      </c>
      <c r="C66" s="4">
        <v>440</v>
      </c>
      <c r="D66" s="102" t="s">
        <v>178</v>
      </c>
      <c r="E66" s="102">
        <v>0</v>
      </c>
      <c r="F66" s="102" t="s">
        <v>178</v>
      </c>
      <c r="G66" s="102" t="s">
        <v>178</v>
      </c>
      <c r="H66" s="102" t="s">
        <v>178</v>
      </c>
      <c r="I66" s="102" t="s">
        <v>178</v>
      </c>
      <c r="J66" s="102" t="s">
        <v>178</v>
      </c>
      <c r="K66" s="102" t="s">
        <v>178</v>
      </c>
    </row>
    <row r="67" spans="1:11" ht="16.5" customHeight="1">
      <c r="A67" s="11" t="s">
        <v>221</v>
      </c>
      <c r="B67" s="220">
        <v>3140</v>
      </c>
      <c r="C67" s="220">
        <v>450</v>
      </c>
      <c r="D67" s="102" t="s">
        <v>178</v>
      </c>
      <c r="E67" s="102">
        <v>0</v>
      </c>
      <c r="F67" s="102" t="s">
        <v>178</v>
      </c>
      <c r="G67" s="102" t="s">
        <v>178</v>
      </c>
      <c r="H67" s="102" t="s">
        <v>178</v>
      </c>
      <c r="I67" s="102" t="s">
        <v>178</v>
      </c>
      <c r="J67" s="102" t="s">
        <v>178</v>
      </c>
      <c r="K67" s="102" t="s">
        <v>178</v>
      </c>
    </row>
    <row r="68" spans="1:11" ht="18" customHeight="1">
      <c r="A68" s="11" t="s">
        <v>222</v>
      </c>
      <c r="B68" s="4">
        <v>3141</v>
      </c>
      <c r="C68" s="4">
        <v>460</v>
      </c>
      <c r="D68" s="102" t="s">
        <v>178</v>
      </c>
      <c r="E68" s="102">
        <v>0</v>
      </c>
      <c r="F68" s="102" t="s">
        <v>178</v>
      </c>
      <c r="G68" s="102" t="s">
        <v>178</v>
      </c>
      <c r="H68" s="102" t="s">
        <v>178</v>
      </c>
      <c r="I68" s="102" t="s">
        <v>178</v>
      </c>
      <c r="J68" s="102" t="s">
        <v>178</v>
      </c>
      <c r="K68" s="102" t="s">
        <v>178</v>
      </c>
    </row>
    <row r="69" spans="1:11" ht="12.75" customHeight="1">
      <c r="A69" s="11" t="s">
        <v>76</v>
      </c>
      <c r="B69" s="4">
        <v>3142</v>
      </c>
      <c r="C69" s="4">
        <v>470</v>
      </c>
      <c r="D69" s="102" t="s">
        <v>178</v>
      </c>
      <c r="E69" s="102">
        <v>0</v>
      </c>
      <c r="F69" s="102" t="s">
        <v>178</v>
      </c>
      <c r="G69" s="102" t="s">
        <v>178</v>
      </c>
      <c r="H69" s="102" t="s">
        <v>178</v>
      </c>
      <c r="I69" s="102" t="s">
        <v>178</v>
      </c>
      <c r="J69" s="102" t="s">
        <v>178</v>
      </c>
      <c r="K69" s="102" t="s">
        <v>178</v>
      </c>
    </row>
    <row r="70" spans="1:11" ht="16.5" customHeight="1">
      <c r="A70" s="227" t="s">
        <v>169</v>
      </c>
      <c r="B70" s="4">
        <v>3143</v>
      </c>
      <c r="C70" s="4">
        <v>480</v>
      </c>
      <c r="D70" s="102" t="s">
        <v>178</v>
      </c>
      <c r="E70" s="102">
        <v>0</v>
      </c>
      <c r="F70" s="102" t="s">
        <v>178</v>
      </c>
      <c r="G70" s="102" t="s">
        <v>178</v>
      </c>
      <c r="H70" s="102" t="s">
        <v>178</v>
      </c>
      <c r="I70" s="102" t="s">
        <v>178</v>
      </c>
      <c r="J70" s="102" t="s">
        <v>178</v>
      </c>
      <c r="K70" s="102" t="s">
        <v>178</v>
      </c>
    </row>
    <row r="71" spans="1:11" ht="15.75" customHeight="1">
      <c r="A71" s="222" t="s">
        <v>223</v>
      </c>
      <c r="B71" s="194">
        <v>3150</v>
      </c>
      <c r="C71" s="194">
        <v>490</v>
      </c>
      <c r="D71" s="102" t="s">
        <v>178</v>
      </c>
      <c r="E71" s="102">
        <v>0</v>
      </c>
      <c r="F71" s="102" t="s">
        <v>178</v>
      </c>
      <c r="G71" s="102" t="s">
        <v>178</v>
      </c>
      <c r="H71" s="102" t="s">
        <v>178</v>
      </c>
      <c r="I71" s="102" t="s">
        <v>178</v>
      </c>
      <c r="J71" s="102" t="s">
        <v>178</v>
      </c>
      <c r="K71" s="102" t="s">
        <v>178</v>
      </c>
    </row>
    <row r="72" spans="1:11" ht="12.75">
      <c r="A72" s="8" t="s">
        <v>79</v>
      </c>
      <c r="B72" s="223">
        <v>3160</v>
      </c>
      <c r="C72" s="223">
        <v>500</v>
      </c>
      <c r="D72" s="102" t="s">
        <v>178</v>
      </c>
      <c r="E72" s="102"/>
      <c r="F72" s="102" t="s">
        <v>178</v>
      </c>
      <c r="G72" s="102" t="s">
        <v>178</v>
      </c>
      <c r="H72" s="102" t="s">
        <v>178</v>
      </c>
      <c r="I72" s="102" t="s">
        <v>178</v>
      </c>
      <c r="J72" s="102" t="s">
        <v>178</v>
      </c>
      <c r="K72" s="102" t="s">
        <v>178</v>
      </c>
    </row>
    <row r="73" spans="1:11" ht="12.75">
      <c r="A73" s="166"/>
      <c r="B73" s="23">
        <v>3200</v>
      </c>
      <c r="C73" s="23">
        <v>510</v>
      </c>
      <c r="D73" s="102" t="s">
        <v>178</v>
      </c>
      <c r="E73" s="102"/>
      <c r="F73" s="102" t="s">
        <v>178</v>
      </c>
      <c r="G73" s="102" t="s">
        <v>178</v>
      </c>
      <c r="H73" s="102" t="s">
        <v>178</v>
      </c>
      <c r="I73" s="102" t="s">
        <v>178</v>
      </c>
      <c r="J73" s="102" t="s">
        <v>178</v>
      </c>
      <c r="K73" s="102" t="s">
        <v>178</v>
      </c>
    </row>
    <row r="74" spans="1:11" ht="42" customHeight="1">
      <c r="A74" s="37">
        <v>1</v>
      </c>
      <c r="B74" s="167"/>
      <c r="C74" s="167"/>
      <c r="D74" s="243"/>
      <c r="E74" s="243"/>
      <c r="F74" s="243"/>
      <c r="G74" s="243"/>
      <c r="H74" s="243"/>
      <c r="I74" s="244"/>
      <c r="J74" s="244"/>
      <c r="K74" s="243"/>
    </row>
    <row r="75" spans="1:11" ht="14.25" customHeight="1">
      <c r="A75" s="24" t="s">
        <v>139</v>
      </c>
      <c r="B75" s="23">
        <v>2</v>
      </c>
      <c r="C75" s="23">
        <v>3</v>
      </c>
      <c r="D75" s="40">
        <v>4</v>
      </c>
      <c r="E75" s="40"/>
      <c r="F75" s="40">
        <v>5</v>
      </c>
      <c r="G75" s="40">
        <v>6</v>
      </c>
      <c r="H75" s="40">
        <v>7</v>
      </c>
      <c r="I75" s="38">
        <v>8</v>
      </c>
      <c r="J75" s="38">
        <v>9</v>
      </c>
      <c r="K75" s="40">
        <v>10</v>
      </c>
    </row>
    <row r="76" spans="1:11" ht="12.75">
      <c r="A76" s="24" t="s">
        <v>81</v>
      </c>
      <c r="B76" s="194">
        <v>3210</v>
      </c>
      <c r="C76" s="194">
        <v>520</v>
      </c>
      <c r="D76" s="104" t="s">
        <v>178</v>
      </c>
      <c r="E76" s="104" t="s">
        <v>178</v>
      </c>
      <c r="F76" s="104" t="s">
        <v>178</v>
      </c>
      <c r="G76" s="104" t="s">
        <v>178</v>
      </c>
      <c r="H76" s="104" t="s">
        <v>178</v>
      </c>
      <c r="I76" s="104" t="s">
        <v>178</v>
      </c>
      <c r="J76" s="104" t="s">
        <v>178</v>
      </c>
      <c r="K76" s="104" t="s">
        <v>178</v>
      </c>
    </row>
    <row r="77" spans="1:11" ht="12.75">
      <c r="A77" s="24" t="s">
        <v>224</v>
      </c>
      <c r="B77" s="4">
        <v>3220</v>
      </c>
      <c r="C77" s="4">
        <v>530</v>
      </c>
      <c r="D77" s="102" t="s">
        <v>178</v>
      </c>
      <c r="E77" s="102"/>
      <c r="F77" s="102" t="s">
        <v>178</v>
      </c>
      <c r="G77" s="102" t="s">
        <v>178</v>
      </c>
      <c r="H77" s="102" t="s">
        <v>178</v>
      </c>
      <c r="I77" s="102" t="s">
        <v>178</v>
      </c>
      <c r="J77" s="102" t="s">
        <v>178</v>
      </c>
      <c r="K77" s="102" t="s">
        <v>178</v>
      </c>
    </row>
    <row r="78" spans="1:11" ht="12.75">
      <c r="A78" s="24" t="s">
        <v>82</v>
      </c>
      <c r="B78" s="4">
        <v>3230</v>
      </c>
      <c r="C78" s="4">
        <v>540</v>
      </c>
      <c r="D78" s="102" t="s">
        <v>178</v>
      </c>
      <c r="E78" s="102"/>
      <c r="F78" s="102" t="s">
        <v>178</v>
      </c>
      <c r="G78" s="102" t="s">
        <v>178</v>
      </c>
      <c r="H78" s="102" t="s">
        <v>178</v>
      </c>
      <c r="I78" s="102" t="s">
        <v>178</v>
      </c>
      <c r="J78" s="102" t="s">
        <v>178</v>
      </c>
      <c r="K78" s="102" t="s">
        <v>178</v>
      </c>
    </row>
    <row r="79" spans="1:11" ht="12.75">
      <c r="A79" s="51" t="s">
        <v>140</v>
      </c>
      <c r="B79" s="4">
        <v>3240</v>
      </c>
      <c r="C79" s="4">
        <v>550</v>
      </c>
      <c r="D79" s="102" t="s">
        <v>178</v>
      </c>
      <c r="E79" s="102"/>
      <c r="F79" s="102" t="s">
        <v>178</v>
      </c>
      <c r="G79" s="102" t="s">
        <v>178</v>
      </c>
      <c r="H79" s="102" t="s">
        <v>178</v>
      </c>
      <c r="I79" s="102" t="s">
        <v>178</v>
      </c>
      <c r="J79" s="102" t="s">
        <v>178</v>
      </c>
      <c r="K79" s="102" t="s">
        <v>178</v>
      </c>
    </row>
    <row r="80" spans="1:11" ht="12.75">
      <c r="A80" s="227" t="s">
        <v>86</v>
      </c>
      <c r="B80" s="51">
        <v>4100</v>
      </c>
      <c r="C80" s="51">
        <v>560</v>
      </c>
      <c r="D80" s="102" t="s">
        <v>178</v>
      </c>
      <c r="E80" s="102"/>
      <c r="F80" s="102" t="s">
        <v>178</v>
      </c>
      <c r="G80" s="102" t="s">
        <v>178</v>
      </c>
      <c r="H80" s="102" t="s">
        <v>178</v>
      </c>
      <c r="I80" s="102" t="s">
        <v>178</v>
      </c>
      <c r="J80" s="102" t="s">
        <v>178</v>
      </c>
      <c r="K80" s="102" t="s">
        <v>178</v>
      </c>
    </row>
    <row r="81" spans="1:11" ht="12.75">
      <c r="A81" s="54" t="s">
        <v>87</v>
      </c>
      <c r="B81" s="194">
        <v>4110</v>
      </c>
      <c r="C81" s="194">
        <v>570</v>
      </c>
      <c r="D81" s="102" t="s">
        <v>178</v>
      </c>
      <c r="E81" s="102"/>
      <c r="F81" s="102" t="s">
        <v>178</v>
      </c>
      <c r="G81" s="102" t="s">
        <v>178</v>
      </c>
      <c r="H81" s="102" t="s">
        <v>178</v>
      </c>
      <c r="I81" s="102" t="s">
        <v>178</v>
      </c>
      <c r="J81" s="102" t="s">
        <v>178</v>
      </c>
      <c r="K81" s="102" t="s">
        <v>178</v>
      </c>
    </row>
    <row r="82" spans="1:11" ht="12.75">
      <c r="A82" s="11" t="s">
        <v>88</v>
      </c>
      <c r="B82" s="55">
        <v>4111</v>
      </c>
      <c r="C82" s="55">
        <v>580</v>
      </c>
      <c r="D82" s="102" t="s">
        <v>178</v>
      </c>
      <c r="E82" s="102"/>
      <c r="F82" s="102" t="s">
        <v>178</v>
      </c>
      <c r="G82" s="102" t="s">
        <v>178</v>
      </c>
      <c r="H82" s="102" t="s">
        <v>178</v>
      </c>
      <c r="I82" s="102" t="s">
        <v>178</v>
      </c>
      <c r="J82" s="102" t="s">
        <v>178</v>
      </c>
      <c r="K82" s="102" t="s">
        <v>178</v>
      </c>
    </row>
    <row r="83" spans="1:11" ht="12.75">
      <c r="A83" s="11" t="s">
        <v>89</v>
      </c>
      <c r="B83" s="4">
        <v>4112</v>
      </c>
      <c r="C83" s="4">
        <v>590</v>
      </c>
      <c r="D83" s="102" t="s">
        <v>178</v>
      </c>
      <c r="E83" s="102"/>
      <c r="F83" s="102" t="s">
        <v>178</v>
      </c>
      <c r="G83" s="102" t="s">
        <v>178</v>
      </c>
      <c r="H83" s="102" t="s">
        <v>178</v>
      </c>
      <c r="I83" s="102" t="s">
        <v>178</v>
      </c>
      <c r="J83" s="102" t="s">
        <v>178</v>
      </c>
      <c r="K83" s="102" t="s">
        <v>178</v>
      </c>
    </row>
    <row r="84" spans="1:11" ht="12.75">
      <c r="A84" s="219" t="s">
        <v>138</v>
      </c>
      <c r="B84" s="4">
        <v>4113</v>
      </c>
      <c r="C84" s="4">
        <v>600</v>
      </c>
      <c r="D84" s="102" t="s">
        <v>178</v>
      </c>
      <c r="E84" s="102"/>
      <c r="F84" s="102" t="s">
        <v>178</v>
      </c>
      <c r="G84" s="102" t="s">
        <v>178</v>
      </c>
      <c r="H84" s="102" t="s">
        <v>178</v>
      </c>
      <c r="I84" s="102" t="s">
        <v>178</v>
      </c>
      <c r="J84" s="102" t="s">
        <v>178</v>
      </c>
      <c r="K84" s="102" t="s">
        <v>178</v>
      </c>
    </row>
    <row r="85" spans="1:11" ht="12.75">
      <c r="A85" s="9" t="s">
        <v>90</v>
      </c>
      <c r="B85" s="219">
        <v>4200</v>
      </c>
      <c r="C85" s="219">
        <v>610</v>
      </c>
      <c r="D85" s="102" t="s">
        <v>178</v>
      </c>
      <c r="E85" s="102"/>
      <c r="F85" s="102" t="s">
        <v>178</v>
      </c>
      <c r="G85" s="102" t="s">
        <v>178</v>
      </c>
      <c r="H85" s="102" t="s">
        <v>178</v>
      </c>
      <c r="I85" s="102" t="s">
        <v>178</v>
      </c>
      <c r="J85" s="102" t="s">
        <v>178</v>
      </c>
      <c r="K85" s="102" t="s">
        <v>178</v>
      </c>
    </row>
    <row r="86" spans="1:11" ht="12.75">
      <c r="A86" s="227" t="s">
        <v>91</v>
      </c>
      <c r="B86" s="4">
        <v>4210</v>
      </c>
      <c r="C86" s="4">
        <v>620</v>
      </c>
      <c r="D86" s="102" t="s">
        <v>178</v>
      </c>
      <c r="E86" s="102"/>
      <c r="F86" s="102" t="s">
        <v>178</v>
      </c>
      <c r="G86" s="102" t="s">
        <v>178</v>
      </c>
      <c r="H86" s="102" t="s">
        <v>178</v>
      </c>
      <c r="I86" s="102" t="s">
        <v>178</v>
      </c>
      <c r="J86" s="102" t="s">
        <v>178</v>
      </c>
      <c r="K86" s="102" t="s">
        <v>178</v>
      </c>
    </row>
    <row r="87" spans="1:11" ht="12.75">
      <c r="A87" s="227" t="s">
        <v>85</v>
      </c>
      <c r="B87" s="194">
        <v>5000</v>
      </c>
      <c r="C87" s="194">
        <v>630</v>
      </c>
      <c r="D87" s="102" t="s">
        <v>178</v>
      </c>
      <c r="E87" s="102"/>
      <c r="F87" s="102" t="s">
        <v>178</v>
      </c>
      <c r="G87" s="102" t="s">
        <v>178</v>
      </c>
      <c r="H87" s="102" t="s">
        <v>178</v>
      </c>
      <c r="I87" s="102" t="s">
        <v>178</v>
      </c>
      <c r="J87" s="102" t="s">
        <v>178</v>
      </c>
      <c r="K87" s="102" t="s">
        <v>178</v>
      </c>
    </row>
    <row r="88" spans="1:11" ht="12.75">
      <c r="A88" s="27"/>
      <c r="B88" s="194">
        <v>9000</v>
      </c>
      <c r="C88" s="194">
        <v>640</v>
      </c>
      <c r="D88" s="82" t="s">
        <v>21</v>
      </c>
      <c r="E88" s="214"/>
      <c r="F88" s="102"/>
      <c r="G88" s="82" t="s">
        <v>21</v>
      </c>
      <c r="H88" s="82" t="s">
        <v>21</v>
      </c>
      <c r="I88" s="82" t="s">
        <v>21</v>
      </c>
      <c r="J88" s="194" t="s">
        <v>21</v>
      </c>
      <c r="K88" s="194" t="s">
        <v>21</v>
      </c>
    </row>
    <row r="89" spans="9:10" ht="12.75">
      <c r="I89" s="273"/>
      <c r="J89" s="274"/>
    </row>
    <row r="90" spans="4:9" ht="12.75">
      <c r="D90" s="3"/>
      <c r="I90" s="3"/>
    </row>
    <row r="91" spans="1:9" ht="12.75">
      <c r="A91" s="27" t="s">
        <v>93</v>
      </c>
      <c r="D91" s="3"/>
      <c r="I91" s="3"/>
    </row>
    <row r="92" spans="3:10" ht="12.75">
      <c r="C92" s="140" t="s">
        <v>101</v>
      </c>
      <c r="H92" s="140" t="s">
        <v>126</v>
      </c>
      <c r="I92" s="271" t="s">
        <v>125</v>
      </c>
      <c r="J92" s="272"/>
    </row>
    <row r="93" spans="4:9" ht="12.75">
      <c r="D93" s="3" t="s">
        <v>96</v>
      </c>
      <c r="I93" s="3" t="s">
        <v>187</v>
      </c>
    </row>
    <row r="94" spans="1:9" ht="12.75">
      <c r="A94" s="134" t="s">
        <v>94</v>
      </c>
      <c r="D94" s="3"/>
      <c r="I94" s="3"/>
    </row>
    <row r="95" spans="3:10" ht="12.75">
      <c r="C95" s="140" t="s">
        <v>101</v>
      </c>
      <c r="H95" s="140" t="s">
        <v>126</v>
      </c>
      <c r="I95" s="80" t="s">
        <v>127</v>
      </c>
      <c r="J95" s="186"/>
    </row>
    <row r="96" spans="1:9" ht="12.75">
      <c r="A96" s="27"/>
      <c r="D96" s="3" t="s">
        <v>96</v>
      </c>
      <c r="I96" s="3" t="s">
        <v>187</v>
      </c>
    </row>
    <row r="97" spans="1:9" ht="12.75">
      <c r="A97" s="200" t="s">
        <v>202</v>
      </c>
      <c r="I97" s="133"/>
    </row>
    <row r="98" ht="15" customHeight="1"/>
    <row r="99" ht="12.75" hidden="1"/>
    <row r="100" ht="12.75" hidden="1"/>
    <row r="102" ht="18.75" customHeight="1"/>
  </sheetData>
  <sheetProtection/>
  <mergeCells count="11">
    <mergeCell ref="H8:I8"/>
    <mergeCell ref="A5:D5"/>
    <mergeCell ref="A6:G6"/>
    <mergeCell ref="H6:I6"/>
    <mergeCell ref="A7:D7"/>
    <mergeCell ref="H7:I7"/>
    <mergeCell ref="H9:I9"/>
    <mergeCell ref="H11:I11"/>
    <mergeCell ref="I92:J92"/>
    <mergeCell ref="I89:J89"/>
    <mergeCell ref="H10:I10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D48" sqref="D48"/>
    </sheetView>
  </sheetViews>
  <sheetFormatPr defaultColWidth="9.140625" defaultRowHeight="12.75"/>
  <cols>
    <col min="1" max="1" width="44.8515625" style="0" customWidth="1"/>
  </cols>
  <sheetData>
    <row r="1" ht="15">
      <c r="G1" s="1" t="s">
        <v>164</v>
      </c>
    </row>
    <row r="2" ht="12.75">
      <c r="E2" s="29" t="s">
        <v>171</v>
      </c>
    </row>
    <row r="3" ht="12.75">
      <c r="E3" s="2" t="s">
        <v>166</v>
      </c>
    </row>
    <row r="4" ht="12.75">
      <c r="E4" s="2" t="s">
        <v>170</v>
      </c>
    </row>
    <row r="5" spans="1:9" ht="14.25" customHeight="1">
      <c r="A5" s="275" t="s">
        <v>3</v>
      </c>
      <c r="B5" s="275"/>
      <c r="C5" s="275"/>
      <c r="D5" s="275"/>
      <c r="I5" t="s">
        <v>100</v>
      </c>
    </row>
    <row r="6" spans="1:10" ht="12.75">
      <c r="A6" s="276" t="s">
        <v>98</v>
      </c>
      <c r="B6" s="276"/>
      <c r="C6" s="276"/>
      <c r="D6" s="276"/>
      <c r="E6" s="276"/>
      <c r="F6" s="276"/>
      <c r="G6" s="277"/>
      <c r="H6" s="280"/>
      <c r="I6" s="189"/>
      <c r="J6" s="30"/>
    </row>
    <row r="7" spans="1:10" ht="12.75">
      <c r="A7" s="279" t="s">
        <v>183</v>
      </c>
      <c r="B7" s="279"/>
      <c r="C7" s="279"/>
      <c r="D7" s="279"/>
      <c r="E7" s="30"/>
      <c r="F7" s="30"/>
      <c r="G7" s="277"/>
      <c r="H7" s="277"/>
      <c r="I7" s="189"/>
      <c r="J7" s="30"/>
    </row>
    <row r="8" spans="1:10" ht="11.25" customHeight="1">
      <c r="A8" s="31" t="s">
        <v>121</v>
      </c>
      <c r="B8" s="30"/>
      <c r="C8" s="30"/>
      <c r="D8" s="30"/>
      <c r="E8" s="30"/>
      <c r="F8" s="30"/>
      <c r="G8" s="277" t="s">
        <v>6</v>
      </c>
      <c r="H8" s="277"/>
      <c r="I8" s="187" t="s">
        <v>123</v>
      </c>
      <c r="J8" s="30"/>
    </row>
    <row r="9" spans="1:10" ht="12" customHeight="1">
      <c r="A9" s="31" t="s">
        <v>122</v>
      </c>
      <c r="B9" s="30"/>
      <c r="C9" s="30"/>
      <c r="D9" s="30"/>
      <c r="E9" s="30"/>
      <c r="F9" s="30"/>
      <c r="G9" s="277" t="s">
        <v>7</v>
      </c>
      <c r="H9" s="277"/>
      <c r="I9" s="187" t="s">
        <v>124</v>
      </c>
      <c r="J9" s="30"/>
    </row>
    <row r="10" spans="1:10" ht="12.75">
      <c r="A10" s="31" t="s">
        <v>131</v>
      </c>
      <c r="B10" s="30"/>
      <c r="C10" s="30"/>
      <c r="D10" s="30"/>
      <c r="E10" s="30"/>
      <c r="F10" s="30"/>
      <c r="G10" s="277" t="s">
        <v>157</v>
      </c>
      <c r="H10" s="277"/>
      <c r="I10" s="187" t="s">
        <v>160</v>
      </c>
      <c r="J10" s="30"/>
    </row>
    <row r="11" spans="1:10" ht="12.75">
      <c r="A11" s="31" t="s">
        <v>103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2.75">
      <c r="A12" s="31" t="s">
        <v>104</v>
      </c>
      <c r="B12" s="30"/>
      <c r="C12" s="30">
        <v>10</v>
      </c>
      <c r="D12" s="30" t="s">
        <v>177</v>
      </c>
      <c r="E12" s="30"/>
      <c r="F12" s="30"/>
      <c r="G12" s="30"/>
      <c r="H12" s="30"/>
      <c r="I12" s="30"/>
      <c r="J12" s="30"/>
    </row>
    <row r="13" spans="1:10" ht="12.75">
      <c r="A13" s="31" t="s">
        <v>105</v>
      </c>
      <c r="B13" s="30"/>
      <c r="C13" s="30"/>
      <c r="D13" s="30"/>
      <c r="E13" s="30"/>
      <c r="F13" s="30"/>
      <c r="G13" s="30"/>
      <c r="H13" s="30"/>
      <c r="I13" s="30"/>
      <c r="J13" s="30"/>
    </row>
    <row r="14" ht="12.75">
      <c r="A14" s="3" t="s">
        <v>176</v>
      </c>
    </row>
    <row r="15" ht="30.75" customHeight="1">
      <c r="A15" s="3" t="s">
        <v>99</v>
      </c>
    </row>
    <row r="16" spans="1:10" ht="39.75" customHeight="1" thickBot="1">
      <c r="A16" s="56" t="s">
        <v>10</v>
      </c>
      <c r="B16" s="57" t="s">
        <v>11</v>
      </c>
      <c r="C16" s="57" t="s">
        <v>12</v>
      </c>
      <c r="D16" s="57" t="s">
        <v>13</v>
      </c>
      <c r="E16" s="57" t="s">
        <v>14</v>
      </c>
      <c r="F16" s="57" t="s">
        <v>15</v>
      </c>
      <c r="G16" s="57" t="s">
        <v>16</v>
      </c>
      <c r="H16" s="57" t="s">
        <v>17</v>
      </c>
      <c r="I16" s="57" t="s">
        <v>18</v>
      </c>
      <c r="J16" s="57" t="s">
        <v>19</v>
      </c>
    </row>
    <row r="17" spans="1:10" ht="15" customHeight="1" thickBot="1" thickTop="1">
      <c r="A17" s="62">
        <v>1</v>
      </c>
      <c r="B17" s="63">
        <v>2</v>
      </c>
      <c r="C17" s="63">
        <v>3</v>
      </c>
      <c r="D17" s="63">
        <v>4</v>
      </c>
      <c r="E17" s="64">
        <v>5</v>
      </c>
      <c r="F17" s="63">
        <v>6</v>
      </c>
      <c r="G17" s="63">
        <v>7</v>
      </c>
      <c r="H17" s="63">
        <v>8</v>
      </c>
      <c r="I17" s="63">
        <v>9</v>
      </c>
      <c r="J17" s="63">
        <v>10</v>
      </c>
    </row>
    <row r="18" spans="1:10" ht="13.5" thickTop="1">
      <c r="A18" s="58" t="s">
        <v>182</v>
      </c>
      <c r="B18" s="59" t="s">
        <v>21</v>
      </c>
      <c r="C18" s="224" t="s">
        <v>225</v>
      </c>
      <c r="D18" s="115"/>
      <c r="E18" s="115"/>
      <c r="F18" s="115"/>
      <c r="G18" s="115"/>
      <c r="H18" s="115"/>
      <c r="I18" s="115"/>
      <c r="J18" s="116"/>
    </row>
    <row r="19" spans="1:10" ht="12.75" customHeight="1">
      <c r="A19" s="7" t="s">
        <v>22</v>
      </c>
      <c r="B19" s="5">
        <v>2000</v>
      </c>
      <c r="C19" s="225" t="s">
        <v>226</v>
      </c>
      <c r="D19" s="115"/>
      <c r="E19" s="115"/>
      <c r="F19" s="115"/>
      <c r="G19" s="115"/>
      <c r="H19" s="115"/>
      <c r="I19" s="115"/>
      <c r="J19" s="116"/>
    </row>
    <row r="20" spans="1:10" ht="12.75">
      <c r="A20" s="8" t="s">
        <v>23</v>
      </c>
      <c r="B20" s="5">
        <v>2100</v>
      </c>
      <c r="C20" s="225" t="s">
        <v>227</v>
      </c>
      <c r="D20" s="115"/>
      <c r="E20" s="115"/>
      <c r="F20" s="115"/>
      <c r="G20" s="115"/>
      <c r="H20" s="115"/>
      <c r="I20" s="115"/>
      <c r="J20" s="116"/>
    </row>
    <row r="21" spans="1:10" ht="12.75">
      <c r="A21" s="9" t="s">
        <v>203</v>
      </c>
      <c r="B21" s="10">
        <v>2110</v>
      </c>
      <c r="C21" s="232" t="s">
        <v>228</v>
      </c>
      <c r="D21" s="115"/>
      <c r="E21" s="115"/>
      <c r="F21" s="118"/>
      <c r="G21" s="115"/>
      <c r="H21" s="115"/>
      <c r="I21" s="115"/>
      <c r="J21" s="118"/>
    </row>
    <row r="22" spans="1:10" ht="12.75">
      <c r="A22" s="11" t="s">
        <v>25</v>
      </c>
      <c r="B22" s="4">
        <v>2111</v>
      </c>
      <c r="C22" s="233" t="s">
        <v>229</v>
      </c>
      <c r="D22" s="115"/>
      <c r="E22" s="115"/>
      <c r="F22" s="115"/>
      <c r="G22" s="115"/>
      <c r="H22" s="118"/>
      <c r="I22" s="115"/>
      <c r="J22" s="118"/>
    </row>
    <row r="23" spans="1:10" ht="12.75">
      <c r="A23" s="11" t="s">
        <v>26</v>
      </c>
      <c r="B23" s="4">
        <v>2112</v>
      </c>
      <c r="C23" s="233" t="s">
        <v>230</v>
      </c>
      <c r="D23" s="115"/>
      <c r="E23" s="115"/>
      <c r="F23" s="115"/>
      <c r="G23" s="115"/>
      <c r="H23" s="118"/>
      <c r="I23" s="115"/>
      <c r="J23" s="118"/>
    </row>
    <row r="24" spans="1:10" ht="15.75" customHeight="1">
      <c r="A24" s="9" t="s">
        <v>204</v>
      </c>
      <c r="B24" s="12">
        <v>2120</v>
      </c>
      <c r="C24" s="234" t="s">
        <v>231</v>
      </c>
      <c r="D24" s="115"/>
      <c r="E24" s="115"/>
      <c r="F24" s="118"/>
      <c r="G24" s="115"/>
      <c r="H24" s="118"/>
      <c r="I24" s="115"/>
      <c r="J24" s="118"/>
    </row>
    <row r="25" spans="1:10" ht="25.5" customHeight="1">
      <c r="A25" s="226" t="s">
        <v>205</v>
      </c>
      <c r="B25" s="228">
        <v>2200</v>
      </c>
      <c r="C25" s="235" t="s">
        <v>232</v>
      </c>
      <c r="D25" s="115"/>
      <c r="E25" s="115"/>
      <c r="F25" s="115"/>
      <c r="G25" s="115"/>
      <c r="H25" s="118"/>
      <c r="I25" s="115"/>
      <c r="J25" s="118"/>
    </row>
    <row r="26" spans="1:10" ht="12.75">
      <c r="A26" s="11" t="s">
        <v>206</v>
      </c>
      <c r="B26" s="4">
        <v>2210</v>
      </c>
      <c r="C26" s="233" t="s">
        <v>233</v>
      </c>
      <c r="D26" s="115"/>
      <c r="E26" s="115"/>
      <c r="F26" s="115"/>
      <c r="G26" s="115"/>
      <c r="H26" s="118"/>
      <c r="I26" s="115"/>
      <c r="J26" s="118"/>
    </row>
    <row r="27" spans="1:10" ht="12.75">
      <c r="A27" s="11" t="s">
        <v>30</v>
      </c>
      <c r="B27" s="4">
        <v>2220</v>
      </c>
      <c r="C27" s="4">
        <v>100</v>
      </c>
      <c r="D27" s="115"/>
      <c r="E27" s="115"/>
      <c r="F27" s="115"/>
      <c r="G27" s="115"/>
      <c r="H27" s="118"/>
      <c r="I27" s="115"/>
      <c r="J27" s="118"/>
    </row>
    <row r="28" spans="1:10" ht="12.75">
      <c r="A28" s="11" t="s">
        <v>31</v>
      </c>
      <c r="B28" s="4">
        <v>2230</v>
      </c>
      <c r="C28" s="4" t="s">
        <v>32</v>
      </c>
      <c r="D28" s="115"/>
      <c r="E28" s="115"/>
      <c r="F28" s="115"/>
      <c r="G28" s="115"/>
      <c r="H28" s="118"/>
      <c r="I28" s="115"/>
      <c r="J28" s="118"/>
    </row>
    <row r="29" spans="1:10" ht="12.75">
      <c r="A29" s="11" t="s">
        <v>137</v>
      </c>
      <c r="B29" s="4">
        <v>2240</v>
      </c>
      <c r="C29" s="4">
        <v>120</v>
      </c>
      <c r="D29" s="115"/>
      <c r="E29" s="115"/>
      <c r="F29" s="115"/>
      <c r="G29" s="115"/>
      <c r="H29" s="118"/>
      <c r="I29" s="115"/>
      <c r="J29" s="118"/>
    </row>
    <row r="30" spans="1:10" ht="12.75">
      <c r="A30" s="11" t="s">
        <v>40</v>
      </c>
      <c r="B30" s="4">
        <v>2250</v>
      </c>
      <c r="C30" s="4">
        <v>130</v>
      </c>
      <c r="D30" s="115"/>
      <c r="E30" s="115"/>
      <c r="F30" s="115"/>
      <c r="G30" s="115"/>
      <c r="H30" s="118"/>
      <c r="I30" s="115"/>
      <c r="J30" s="118"/>
    </row>
    <row r="31" spans="1:10" ht="23.25" customHeight="1">
      <c r="A31" s="227" t="s">
        <v>207</v>
      </c>
      <c r="B31" s="229">
        <v>2260</v>
      </c>
      <c r="C31" s="12">
        <v>140</v>
      </c>
      <c r="D31" s="115"/>
      <c r="E31" s="115"/>
      <c r="F31" s="115"/>
      <c r="G31" s="115"/>
      <c r="H31" s="118"/>
      <c r="I31" s="115"/>
      <c r="J31" s="118"/>
    </row>
    <row r="32" spans="1:10" ht="24.75" customHeight="1">
      <c r="A32" s="227" t="s">
        <v>42</v>
      </c>
      <c r="B32" s="229">
        <v>2270</v>
      </c>
      <c r="C32" s="12">
        <v>150</v>
      </c>
      <c r="D32" s="115"/>
      <c r="E32" s="115"/>
      <c r="F32" s="115"/>
      <c r="G32" s="115"/>
      <c r="H32" s="118"/>
      <c r="I32" s="115"/>
      <c r="J32" s="118"/>
    </row>
    <row r="33" spans="1:10" ht="33" customHeight="1">
      <c r="A33" s="158"/>
      <c r="B33" s="159"/>
      <c r="C33" s="160"/>
      <c r="D33" s="105"/>
      <c r="E33" s="47"/>
      <c r="F33" s="47"/>
      <c r="G33" s="47"/>
      <c r="H33" s="47"/>
      <c r="I33" s="47"/>
      <c r="J33" s="47"/>
    </row>
    <row r="34" spans="1:10" ht="19.5" customHeight="1">
      <c r="A34" s="37">
        <v>1</v>
      </c>
      <c r="B34" s="38">
        <v>2</v>
      </c>
      <c r="C34" s="39">
        <v>3</v>
      </c>
      <c r="D34" s="4">
        <v>4</v>
      </c>
      <c r="E34" s="40">
        <v>5</v>
      </c>
      <c r="F34" s="40">
        <v>5</v>
      </c>
      <c r="G34" s="40">
        <v>6</v>
      </c>
      <c r="H34" s="40">
        <v>7</v>
      </c>
      <c r="I34" s="38">
        <v>8</v>
      </c>
      <c r="J34" s="38">
        <v>9</v>
      </c>
    </row>
    <row r="35" spans="1:10" ht="16.5" customHeight="1">
      <c r="A35" s="11" t="s">
        <v>43</v>
      </c>
      <c r="B35" s="11">
        <v>2271</v>
      </c>
      <c r="C35" s="4">
        <v>160</v>
      </c>
      <c r="D35" s="115"/>
      <c r="E35" s="115"/>
      <c r="F35" s="115"/>
      <c r="G35" s="115"/>
      <c r="H35" s="118"/>
      <c r="I35" s="115"/>
      <c r="J35" s="118"/>
    </row>
    <row r="36" spans="1:10" ht="14.25" customHeight="1">
      <c r="A36" s="11" t="s">
        <v>44</v>
      </c>
      <c r="B36" s="11">
        <v>2272</v>
      </c>
      <c r="C36" s="4">
        <v>170</v>
      </c>
      <c r="D36" s="115"/>
      <c r="E36" s="115"/>
      <c r="F36" s="115"/>
      <c r="G36" s="115"/>
      <c r="H36" s="118"/>
      <c r="I36" s="115"/>
      <c r="J36" s="118"/>
    </row>
    <row r="37" spans="1:10" ht="16.5" customHeight="1">
      <c r="A37" s="11" t="s">
        <v>45</v>
      </c>
      <c r="B37" s="11">
        <v>2273</v>
      </c>
      <c r="C37" s="4">
        <v>180</v>
      </c>
      <c r="D37" s="115"/>
      <c r="E37" s="115"/>
      <c r="F37" s="115"/>
      <c r="G37" s="115"/>
      <c r="H37" s="118"/>
      <c r="I37" s="115"/>
      <c r="J37" s="118"/>
    </row>
    <row r="38" spans="1:10" ht="18" customHeight="1">
      <c r="A38" s="11" t="s">
        <v>46</v>
      </c>
      <c r="B38" s="11">
        <v>2274</v>
      </c>
      <c r="C38" s="4">
        <v>190</v>
      </c>
      <c r="D38" s="115"/>
      <c r="E38" s="115"/>
      <c r="F38" s="115"/>
      <c r="G38" s="115"/>
      <c r="H38" s="118"/>
      <c r="I38" s="115"/>
      <c r="J38" s="118"/>
    </row>
    <row r="39" spans="1:10" ht="42.75" customHeight="1">
      <c r="A39" s="11" t="s">
        <v>48</v>
      </c>
      <c r="B39" s="11">
        <v>2275</v>
      </c>
      <c r="C39" s="4">
        <v>200</v>
      </c>
      <c r="D39" s="115"/>
      <c r="E39" s="115"/>
      <c r="F39" s="115"/>
      <c r="G39" s="115"/>
      <c r="H39" s="118"/>
      <c r="I39" s="115"/>
      <c r="J39" s="118"/>
    </row>
    <row r="40" spans="1:10" ht="15" customHeight="1">
      <c r="A40" s="14" t="s">
        <v>50</v>
      </c>
      <c r="B40" s="11">
        <v>2280</v>
      </c>
      <c r="C40" s="4">
        <v>210</v>
      </c>
      <c r="D40" s="115"/>
      <c r="E40" s="115"/>
      <c r="F40" s="115"/>
      <c r="G40" s="115"/>
      <c r="H40" s="118"/>
      <c r="I40" s="118"/>
      <c r="J40" s="118"/>
    </row>
    <row r="41" spans="1:10" ht="22.5">
      <c r="A41" s="14" t="s">
        <v>208</v>
      </c>
      <c r="B41" s="4">
        <v>2281</v>
      </c>
      <c r="C41" s="4">
        <v>220</v>
      </c>
      <c r="D41" s="115"/>
      <c r="E41" s="115"/>
      <c r="F41" s="115"/>
      <c r="G41" s="115"/>
      <c r="H41" s="118"/>
      <c r="I41" s="118"/>
      <c r="J41" s="118"/>
    </row>
    <row r="42" spans="1:10" ht="22.5">
      <c r="A42" s="14" t="s">
        <v>209</v>
      </c>
      <c r="B42" s="220">
        <v>2282</v>
      </c>
      <c r="C42" s="220">
        <v>230</v>
      </c>
      <c r="D42" s="115"/>
      <c r="E42" s="115"/>
      <c r="F42" s="115"/>
      <c r="G42" s="115"/>
      <c r="H42" s="118"/>
      <c r="I42" s="118"/>
      <c r="J42" s="118"/>
    </row>
    <row r="43" spans="1:10" ht="12.75">
      <c r="A43" s="19" t="s">
        <v>210</v>
      </c>
      <c r="B43" s="5">
        <v>2400</v>
      </c>
      <c r="C43" s="5">
        <v>240</v>
      </c>
      <c r="D43" s="115"/>
      <c r="E43" s="115"/>
      <c r="F43" s="115"/>
      <c r="G43" s="115"/>
      <c r="H43" s="118"/>
      <c r="I43" s="118"/>
      <c r="J43" s="118"/>
    </row>
    <row r="44" spans="1:10" ht="12.75">
      <c r="A44" s="230" t="s">
        <v>211</v>
      </c>
      <c r="B44" s="220">
        <v>2410</v>
      </c>
      <c r="C44" s="220">
        <v>250</v>
      </c>
      <c r="D44" s="115"/>
      <c r="E44" s="115"/>
      <c r="F44" s="115"/>
      <c r="G44" s="115"/>
      <c r="H44" s="118"/>
      <c r="I44" s="118"/>
      <c r="J44" s="118"/>
    </row>
    <row r="45" spans="1:10" ht="12.75">
      <c r="A45" s="230" t="s">
        <v>212</v>
      </c>
      <c r="B45" s="220">
        <v>2420</v>
      </c>
      <c r="C45" s="220">
        <v>260</v>
      </c>
      <c r="D45" s="115"/>
      <c r="E45" s="115"/>
      <c r="F45" s="115"/>
      <c r="G45" s="115"/>
      <c r="H45" s="118"/>
      <c r="I45" s="118"/>
      <c r="J45" s="118"/>
    </row>
    <row r="46" spans="1:10" ht="12.75">
      <c r="A46" s="19" t="s">
        <v>213</v>
      </c>
      <c r="B46" s="5">
        <v>2600</v>
      </c>
      <c r="C46" s="5">
        <v>270</v>
      </c>
      <c r="D46" s="115"/>
      <c r="E46" s="115"/>
      <c r="F46" s="115"/>
      <c r="G46" s="115"/>
      <c r="H46" s="118"/>
      <c r="I46" s="118"/>
      <c r="J46" s="118"/>
    </row>
    <row r="47" spans="1:10" ht="15.75" customHeight="1">
      <c r="A47" s="227" t="s">
        <v>54</v>
      </c>
      <c r="B47" s="220">
        <v>2610</v>
      </c>
      <c r="C47" s="220">
        <v>280</v>
      </c>
      <c r="D47" s="115"/>
      <c r="E47" s="115"/>
      <c r="F47" s="115"/>
      <c r="G47" s="115"/>
      <c r="H47" s="118"/>
      <c r="I47" s="118"/>
      <c r="J47" s="118"/>
    </row>
    <row r="48" spans="1:10" ht="24.75" customHeight="1">
      <c r="A48" s="227" t="s">
        <v>55</v>
      </c>
      <c r="B48" s="194">
        <v>2620</v>
      </c>
      <c r="C48" s="194">
        <v>290</v>
      </c>
      <c r="D48" s="115"/>
      <c r="E48" s="115"/>
      <c r="F48" s="115"/>
      <c r="G48" s="115"/>
      <c r="H48" s="118"/>
      <c r="I48" s="118"/>
      <c r="J48" s="118"/>
    </row>
    <row r="49" spans="1:10" ht="23.25" customHeight="1">
      <c r="A49" s="227" t="s">
        <v>214</v>
      </c>
      <c r="B49" s="229">
        <v>2630</v>
      </c>
      <c r="C49" s="194">
        <v>300</v>
      </c>
      <c r="D49" s="115"/>
      <c r="E49" s="115"/>
      <c r="F49" s="115"/>
      <c r="G49" s="115"/>
      <c r="H49" s="118"/>
      <c r="I49" s="118"/>
      <c r="J49" s="118"/>
    </row>
    <row r="50" spans="1:10" ht="15" customHeight="1">
      <c r="A50" s="170" t="s">
        <v>215</v>
      </c>
      <c r="B50" s="228">
        <v>2700</v>
      </c>
      <c r="C50" s="219">
        <v>310</v>
      </c>
      <c r="D50" s="115"/>
      <c r="E50" s="115"/>
      <c r="F50" s="115"/>
      <c r="G50" s="115"/>
      <c r="H50" s="118"/>
      <c r="I50" s="118"/>
      <c r="J50" s="118"/>
    </row>
    <row r="51" spans="1:10" ht="15.75" customHeight="1">
      <c r="A51" s="11" t="s">
        <v>57</v>
      </c>
      <c r="B51" s="4">
        <v>2710</v>
      </c>
      <c r="C51" s="4">
        <v>320</v>
      </c>
      <c r="D51" s="115"/>
      <c r="E51" s="115"/>
      <c r="F51" s="115"/>
      <c r="G51" s="115"/>
      <c r="H51" s="118"/>
      <c r="I51" s="118"/>
      <c r="J51" s="118"/>
    </row>
    <row r="52" spans="1:10" ht="15.75" customHeight="1">
      <c r="A52" s="11" t="s">
        <v>58</v>
      </c>
      <c r="B52" s="4">
        <v>2720</v>
      </c>
      <c r="C52" s="4">
        <v>330</v>
      </c>
      <c r="D52" s="115"/>
      <c r="E52" s="115"/>
      <c r="F52" s="115"/>
      <c r="G52" s="115"/>
      <c r="H52" s="118"/>
      <c r="I52" s="118"/>
      <c r="J52" s="118"/>
    </row>
    <row r="53" spans="1:10" ht="12.75">
      <c r="A53" s="11" t="s">
        <v>216</v>
      </c>
      <c r="B53" s="4">
        <v>2730</v>
      </c>
      <c r="C53" s="4">
        <v>340</v>
      </c>
      <c r="D53" s="115"/>
      <c r="E53" s="115"/>
      <c r="F53" s="115"/>
      <c r="G53" s="115"/>
      <c r="H53" s="118"/>
      <c r="I53" s="118"/>
      <c r="J53" s="118"/>
    </row>
    <row r="54" spans="1:10" ht="12.75">
      <c r="A54" s="170" t="s">
        <v>217</v>
      </c>
      <c r="B54" s="90">
        <v>2800</v>
      </c>
      <c r="C54" s="90">
        <v>350</v>
      </c>
      <c r="D54" s="115"/>
      <c r="E54" s="115"/>
      <c r="F54" s="115"/>
      <c r="G54" s="115"/>
      <c r="H54" s="118"/>
      <c r="I54" s="118"/>
      <c r="J54" s="118"/>
    </row>
    <row r="55" spans="1:10" ht="12.75">
      <c r="A55" s="21" t="s">
        <v>61</v>
      </c>
      <c r="B55" s="5">
        <v>3000</v>
      </c>
      <c r="C55" s="5">
        <v>360</v>
      </c>
      <c r="D55" s="115"/>
      <c r="E55" s="115"/>
      <c r="F55" s="115"/>
      <c r="G55" s="115"/>
      <c r="H55" s="118"/>
      <c r="I55" s="118"/>
      <c r="J55" s="118"/>
    </row>
    <row r="56" spans="1:10" ht="12.75">
      <c r="A56" s="19" t="s">
        <v>62</v>
      </c>
      <c r="B56" s="5">
        <v>3100</v>
      </c>
      <c r="C56" s="5">
        <v>370</v>
      </c>
      <c r="D56" s="115"/>
      <c r="E56" s="115"/>
      <c r="F56" s="115"/>
      <c r="G56" s="115"/>
      <c r="H56" s="118"/>
      <c r="I56" s="118"/>
      <c r="J56" s="118"/>
    </row>
    <row r="57" spans="1:10" ht="12.75">
      <c r="A57" s="230" t="s">
        <v>63</v>
      </c>
      <c r="B57" s="220">
        <v>3110</v>
      </c>
      <c r="C57" s="220">
        <v>380</v>
      </c>
      <c r="D57" s="115"/>
      <c r="E57" s="115"/>
      <c r="F57" s="115"/>
      <c r="G57" s="115"/>
      <c r="H57" s="118"/>
      <c r="I57" s="118"/>
      <c r="J57" s="118"/>
    </row>
    <row r="58" spans="1:10" ht="12.75">
      <c r="A58" s="230" t="s">
        <v>64</v>
      </c>
      <c r="B58" s="229">
        <v>3120</v>
      </c>
      <c r="C58" s="220">
        <v>390</v>
      </c>
      <c r="D58" s="115"/>
      <c r="E58" s="115"/>
      <c r="F58" s="115"/>
      <c r="G58" s="115"/>
      <c r="H58" s="118"/>
      <c r="I58" s="118"/>
      <c r="J58" s="118"/>
    </row>
    <row r="59" spans="1:10" ht="17.25" customHeight="1">
      <c r="A59" s="11" t="s">
        <v>218</v>
      </c>
      <c r="B59" s="4">
        <v>3121</v>
      </c>
      <c r="C59" s="4">
        <v>400</v>
      </c>
      <c r="D59" s="115"/>
      <c r="E59" s="115"/>
      <c r="F59" s="115"/>
      <c r="G59" s="115"/>
      <c r="H59" s="118"/>
      <c r="I59" s="115"/>
      <c r="J59" s="118"/>
    </row>
    <row r="60" spans="1:10" ht="12.75">
      <c r="A60" s="11" t="s">
        <v>219</v>
      </c>
      <c r="B60" s="4">
        <v>3122</v>
      </c>
      <c r="C60" s="4">
        <v>410</v>
      </c>
      <c r="D60" s="115"/>
      <c r="E60" s="115"/>
      <c r="F60" s="115"/>
      <c r="G60" s="115"/>
      <c r="H60" s="118"/>
      <c r="I60" s="115"/>
      <c r="J60" s="118"/>
    </row>
    <row r="61" spans="1:10" ht="15.75" customHeight="1">
      <c r="A61" s="231" t="s">
        <v>68</v>
      </c>
      <c r="B61" s="221">
        <v>3130</v>
      </c>
      <c r="C61" s="221">
        <v>420</v>
      </c>
      <c r="D61" s="115"/>
      <c r="E61" s="115"/>
      <c r="F61" s="115"/>
      <c r="G61" s="115"/>
      <c r="H61" s="118"/>
      <c r="I61" s="118"/>
      <c r="J61" s="118"/>
    </row>
    <row r="62" spans="1:10" ht="12.75">
      <c r="A62" s="11" t="s">
        <v>220</v>
      </c>
      <c r="B62" s="4">
        <v>3131</v>
      </c>
      <c r="C62" s="4">
        <v>430</v>
      </c>
      <c r="D62" s="115"/>
      <c r="E62" s="115"/>
      <c r="F62" s="115"/>
      <c r="G62" s="115"/>
      <c r="H62" s="118"/>
      <c r="I62" s="115"/>
      <c r="J62" s="118"/>
    </row>
    <row r="63" spans="1:10" ht="12.75">
      <c r="A63" s="11" t="s">
        <v>71</v>
      </c>
      <c r="B63" s="4">
        <v>3132</v>
      </c>
      <c r="C63" s="4">
        <v>440</v>
      </c>
      <c r="D63" s="115"/>
      <c r="E63" s="115"/>
      <c r="F63" s="115"/>
      <c r="G63" s="115"/>
      <c r="H63" s="118"/>
      <c r="I63" s="118"/>
      <c r="J63" s="118"/>
    </row>
    <row r="64" spans="1:10" ht="16.5" customHeight="1">
      <c r="A64" s="230" t="s">
        <v>72</v>
      </c>
      <c r="B64" s="220">
        <v>3140</v>
      </c>
      <c r="C64" s="220">
        <v>450</v>
      </c>
      <c r="D64" s="115"/>
      <c r="E64" s="115"/>
      <c r="F64" s="115"/>
      <c r="G64" s="115"/>
      <c r="H64" s="118"/>
      <c r="I64" s="115"/>
      <c r="J64" s="118"/>
    </row>
    <row r="65" spans="1:10" ht="18" customHeight="1">
      <c r="A65" s="11" t="s">
        <v>221</v>
      </c>
      <c r="B65" s="4">
        <v>3141</v>
      </c>
      <c r="C65" s="4">
        <v>460</v>
      </c>
      <c r="D65" s="115"/>
      <c r="E65" s="115"/>
      <c r="F65" s="115"/>
      <c r="G65" s="115"/>
      <c r="H65" s="118"/>
      <c r="I65" s="115"/>
      <c r="J65" s="118"/>
    </row>
    <row r="66" spans="1:10" ht="18" customHeight="1">
      <c r="A66" s="11" t="s">
        <v>222</v>
      </c>
      <c r="B66" s="4">
        <v>3142</v>
      </c>
      <c r="C66" s="4">
        <v>470</v>
      </c>
      <c r="D66" s="115"/>
      <c r="E66" s="115"/>
      <c r="F66" s="115"/>
      <c r="G66" s="115"/>
      <c r="H66" s="118"/>
      <c r="I66" s="118"/>
      <c r="J66" s="118"/>
    </row>
    <row r="67" spans="1:10" ht="2.25" customHeight="1" hidden="1">
      <c r="A67" s="11" t="s">
        <v>76</v>
      </c>
      <c r="B67" s="4">
        <v>3143</v>
      </c>
      <c r="C67" s="4">
        <v>480</v>
      </c>
      <c r="D67" s="115"/>
      <c r="E67" s="115"/>
      <c r="F67" s="115"/>
      <c r="G67" s="115"/>
      <c r="H67" s="118"/>
      <c r="I67" s="115"/>
      <c r="J67" s="118"/>
    </row>
    <row r="68" spans="1:10" ht="12.75" hidden="1">
      <c r="A68" s="227" t="s">
        <v>169</v>
      </c>
      <c r="B68" s="194">
        <v>3150</v>
      </c>
      <c r="C68" s="194">
        <v>490</v>
      </c>
      <c r="D68" s="115"/>
      <c r="E68" s="115"/>
      <c r="F68" s="115"/>
      <c r="G68" s="115"/>
      <c r="H68" s="118"/>
      <c r="I68" s="118"/>
      <c r="J68" s="118"/>
    </row>
    <row r="69" spans="1:10" ht="12.75" customHeight="1">
      <c r="A69" s="222" t="s">
        <v>223</v>
      </c>
      <c r="B69" s="223">
        <v>3160</v>
      </c>
      <c r="C69" s="223">
        <v>500</v>
      </c>
      <c r="D69" s="115"/>
      <c r="E69" s="115"/>
      <c r="F69" s="115"/>
      <c r="G69" s="115"/>
      <c r="H69" s="118"/>
      <c r="I69" s="115"/>
      <c r="J69" s="118"/>
    </row>
    <row r="70" spans="1:10" ht="12.75" hidden="1">
      <c r="A70" s="8" t="s">
        <v>79</v>
      </c>
      <c r="B70" s="23">
        <v>3200</v>
      </c>
      <c r="C70" s="23">
        <v>510</v>
      </c>
      <c r="D70" s="47"/>
      <c r="E70" s="47"/>
      <c r="F70" s="47"/>
      <c r="G70" s="47"/>
      <c r="H70" s="47"/>
      <c r="I70" s="47"/>
      <c r="J70" s="47"/>
    </row>
    <row r="71" spans="1:10" ht="12.75">
      <c r="A71" s="37">
        <v>1</v>
      </c>
      <c r="B71" s="23">
        <v>2</v>
      </c>
      <c r="C71" s="23">
        <v>3</v>
      </c>
      <c r="D71" s="40">
        <v>4</v>
      </c>
      <c r="E71" s="40">
        <v>5</v>
      </c>
      <c r="F71" s="40">
        <v>6</v>
      </c>
      <c r="G71" s="40">
        <v>7</v>
      </c>
      <c r="H71" s="40">
        <v>8</v>
      </c>
      <c r="I71" s="38">
        <v>9</v>
      </c>
      <c r="J71" s="38">
        <v>10</v>
      </c>
    </row>
    <row r="72" spans="1:10" ht="12.75">
      <c r="A72" s="24" t="s">
        <v>139</v>
      </c>
      <c r="B72" s="221">
        <v>3210</v>
      </c>
      <c r="C72" s="221">
        <v>520</v>
      </c>
      <c r="D72" s="115"/>
      <c r="E72" s="115"/>
      <c r="F72" s="115"/>
      <c r="G72" s="115"/>
      <c r="H72" s="118"/>
      <c r="I72" s="115"/>
      <c r="J72" s="118"/>
    </row>
    <row r="73" spans="1:10" ht="12.75">
      <c r="A73" s="24" t="s">
        <v>81</v>
      </c>
      <c r="B73" s="4">
        <v>3220</v>
      </c>
      <c r="C73" s="4">
        <v>530</v>
      </c>
      <c r="D73" s="115"/>
      <c r="E73" s="115"/>
      <c r="F73" s="115"/>
      <c r="G73" s="115"/>
      <c r="H73" s="118"/>
      <c r="I73" s="118"/>
      <c r="J73" s="118"/>
    </row>
    <row r="74" spans="1:10" ht="12.75">
      <c r="A74" s="24" t="s">
        <v>224</v>
      </c>
      <c r="B74" s="4">
        <v>3230</v>
      </c>
      <c r="C74" s="4">
        <v>540</v>
      </c>
      <c r="D74" s="115"/>
      <c r="E74" s="115"/>
      <c r="F74" s="115"/>
      <c r="G74" s="115"/>
      <c r="H74" s="118"/>
      <c r="I74" s="115"/>
      <c r="J74" s="118"/>
    </row>
    <row r="75" spans="1:10" ht="12.75">
      <c r="A75" s="24" t="s">
        <v>82</v>
      </c>
      <c r="B75" s="4">
        <v>3240</v>
      </c>
      <c r="C75" s="4">
        <v>550</v>
      </c>
      <c r="D75" s="115"/>
      <c r="E75" s="115"/>
      <c r="F75" s="115"/>
      <c r="G75" s="115"/>
      <c r="H75" s="118"/>
      <c r="I75" s="118"/>
      <c r="J75" s="118"/>
    </row>
    <row r="76" spans="1:10" ht="12.75">
      <c r="A76" s="51" t="s">
        <v>140</v>
      </c>
      <c r="B76" s="51">
        <v>4100</v>
      </c>
      <c r="C76" s="51">
        <v>560</v>
      </c>
      <c r="D76" s="115"/>
      <c r="E76" s="115"/>
      <c r="F76" s="115"/>
      <c r="G76" s="115"/>
      <c r="H76" s="118"/>
      <c r="I76" s="118"/>
      <c r="J76" s="118"/>
    </row>
    <row r="77" spans="1:10" ht="12.75">
      <c r="A77" s="227" t="s">
        <v>86</v>
      </c>
      <c r="B77" s="194">
        <v>4110</v>
      </c>
      <c r="C77" s="194">
        <v>570</v>
      </c>
      <c r="D77" s="115"/>
      <c r="E77" s="115"/>
      <c r="F77" s="115"/>
      <c r="G77" s="115"/>
      <c r="H77" s="118"/>
      <c r="I77" s="115"/>
      <c r="J77" s="118"/>
    </row>
    <row r="78" spans="1:10" ht="12.75">
      <c r="A78" s="54" t="s">
        <v>87</v>
      </c>
      <c r="B78" s="55">
        <v>4111</v>
      </c>
      <c r="C78" s="55">
        <v>580</v>
      </c>
      <c r="D78" s="111"/>
      <c r="E78" s="111"/>
      <c r="F78" s="115"/>
      <c r="G78" s="115"/>
      <c r="H78" s="107"/>
      <c r="I78" s="111"/>
      <c r="J78" s="107"/>
    </row>
    <row r="79" spans="1:10" ht="12.75">
      <c r="A79" s="11" t="s">
        <v>88</v>
      </c>
      <c r="B79" s="4">
        <v>4112</v>
      </c>
      <c r="C79" s="4">
        <v>590</v>
      </c>
      <c r="D79" s="111"/>
      <c r="E79" s="111"/>
      <c r="F79" s="115"/>
      <c r="G79" s="115"/>
      <c r="H79" s="107"/>
      <c r="I79" s="111"/>
      <c r="J79" s="107"/>
    </row>
    <row r="80" spans="1:10" ht="12.75">
      <c r="A80" s="11" t="s">
        <v>89</v>
      </c>
      <c r="B80" s="4">
        <v>4113</v>
      </c>
      <c r="C80" s="4">
        <v>600</v>
      </c>
      <c r="D80" s="111"/>
      <c r="E80" s="111"/>
      <c r="F80" s="115"/>
      <c r="G80" s="115"/>
      <c r="H80" s="107"/>
      <c r="I80" s="111"/>
      <c r="J80" s="107"/>
    </row>
    <row r="81" spans="1:10" ht="12.75">
      <c r="A81" s="219" t="s">
        <v>138</v>
      </c>
      <c r="B81" s="219">
        <v>4200</v>
      </c>
      <c r="C81" s="219">
        <v>610</v>
      </c>
      <c r="D81" s="111"/>
      <c r="E81" s="111"/>
      <c r="F81" s="115"/>
      <c r="G81" s="115"/>
      <c r="H81" s="107"/>
      <c r="I81" s="111"/>
      <c r="J81" s="107"/>
    </row>
    <row r="82" spans="1:10" ht="12.75">
      <c r="A82" s="9" t="s">
        <v>90</v>
      </c>
      <c r="B82" s="4">
        <v>4210</v>
      </c>
      <c r="C82" s="4">
        <v>620</v>
      </c>
      <c r="D82" s="111"/>
      <c r="E82" s="111"/>
      <c r="F82" s="115"/>
      <c r="G82" s="115"/>
      <c r="H82" s="107"/>
      <c r="I82" s="111"/>
      <c r="J82" s="107"/>
    </row>
    <row r="83" spans="1:10" ht="12.75">
      <c r="A83" s="227" t="s">
        <v>91</v>
      </c>
      <c r="B83" s="194">
        <v>5000</v>
      </c>
      <c r="C83" s="194">
        <v>630</v>
      </c>
      <c r="D83" s="111"/>
      <c r="E83" s="111"/>
      <c r="F83" s="115"/>
      <c r="G83" s="115"/>
      <c r="H83" s="107"/>
      <c r="I83" s="111"/>
      <c r="J83" s="107"/>
    </row>
    <row r="84" spans="1:10" ht="12.75">
      <c r="A84" s="227" t="s">
        <v>85</v>
      </c>
      <c r="B84" s="194">
        <v>9000</v>
      </c>
      <c r="C84" s="194">
        <v>640</v>
      </c>
      <c r="D84" s="111"/>
      <c r="E84" s="111"/>
      <c r="F84" s="111"/>
      <c r="G84" s="107"/>
      <c r="H84" s="111"/>
      <c r="I84" s="107"/>
      <c r="J84" s="114"/>
    </row>
    <row r="85" spans="1:10" ht="12.75">
      <c r="A85" s="8" t="s">
        <v>91</v>
      </c>
      <c r="B85" s="23">
        <v>5000</v>
      </c>
      <c r="C85" s="23">
        <v>690</v>
      </c>
      <c r="D85" s="25" t="s">
        <v>21</v>
      </c>
      <c r="E85" s="6"/>
      <c r="F85" s="26" t="s">
        <v>21</v>
      </c>
      <c r="G85" s="25" t="s">
        <v>21</v>
      </c>
      <c r="H85" s="26" t="s">
        <v>21</v>
      </c>
      <c r="I85" s="26" t="s">
        <v>21</v>
      </c>
      <c r="J85" s="95" t="s">
        <v>21</v>
      </c>
    </row>
    <row r="87" ht="12.75">
      <c r="A87" s="3" t="s">
        <v>92</v>
      </c>
    </row>
    <row r="89" spans="1:9" ht="12.75">
      <c r="A89" s="27" t="s">
        <v>93</v>
      </c>
      <c r="C89" t="s">
        <v>101</v>
      </c>
      <c r="G89" t="s">
        <v>126</v>
      </c>
      <c r="H89" s="271" t="s">
        <v>125</v>
      </c>
      <c r="I89" s="272"/>
    </row>
    <row r="90" spans="4:8" ht="12.75">
      <c r="D90" s="3" t="s">
        <v>96</v>
      </c>
      <c r="H90" s="3" t="s">
        <v>187</v>
      </c>
    </row>
    <row r="91" spans="4:8" ht="12.75">
      <c r="D91" s="3"/>
      <c r="H91" s="3"/>
    </row>
    <row r="92" spans="1:9" ht="12.75">
      <c r="A92" s="134" t="s">
        <v>94</v>
      </c>
      <c r="C92" t="s">
        <v>101</v>
      </c>
      <c r="G92" t="s">
        <v>126</v>
      </c>
      <c r="H92" s="271" t="s">
        <v>127</v>
      </c>
      <c r="I92" s="272"/>
    </row>
    <row r="93" spans="4:8" ht="12.75">
      <c r="D93" s="3" t="s">
        <v>96</v>
      </c>
      <c r="H93" s="3" t="s">
        <v>187</v>
      </c>
    </row>
    <row r="94" spans="4:7" ht="15" customHeight="1">
      <c r="D94" s="3"/>
      <c r="G94" s="3"/>
    </row>
    <row r="95" spans="4:7" ht="12.75" hidden="1">
      <c r="D95" s="3"/>
      <c r="G95" s="3"/>
    </row>
    <row r="96" spans="1:9" ht="12.75" hidden="1">
      <c r="A96" s="27" t="s">
        <v>94</v>
      </c>
      <c r="C96" t="s">
        <v>101</v>
      </c>
      <c r="G96" t="s">
        <v>102</v>
      </c>
      <c r="H96" s="80" t="s">
        <v>127</v>
      </c>
      <c r="I96" s="48"/>
    </row>
    <row r="97" spans="1:8" ht="12.75">
      <c r="A97" s="27"/>
      <c r="H97" s="133"/>
    </row>
    <row r="98" spans="1:8" ht="12.75">
      <c r="A98" s="27"/>
      <c r="H98" s="133"/>
    </row>
    <row r="99" spans="1:8" ht="12.75">
      <c r="A99" s="27"/>
      <c r="H99" s="133"/>
    </row>
    <row r="100" spans="1:8" ht="12.75">
      <c r="A100" s="27"/>
      <c r="H100" s="133"/>
    </row>
    <row r="102" ht="12.75">
      <c r="A102" s="28" t="s">
        <v>95</v>
      </c>
    </row>
  </sheetData>
  <sheetProtection/>
  <mergeCells count="10">
    <mergeCell ref="G8:H8"/>
    <mergeCell ref="A5:D5"/>
    <mergeCell ref="A6:F6"/>
    <mergeCell ref="G6:H6"/>
    <mergeCell ref="A7:D7"/>
    <mergeCell ref="G7:H7"/>
    <mergeCell ref="G9:H9"/>
    <mergeCell ref="G10:H10"/>
    <mergeCell ref="H92:I92"/>
    <mergeCell ref="H89:I89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SheetLayoutView="100" zoomScalePageLayoutView="0" workbookViewId="0" topLeftCell="A19">
      <selection activeCell="P13" sqref="P13"/>
    </sheetView>
  </sheetViews>
  <sheetFormatPr defaultColWidth="9.140625" defaultRowHeight="12.75"/>
  <cols>
    <col min="1" max="1" width="49.140625" style="0" customWidth="1"/>
    <col min="2" max="2" width="7.00390625" style="0" customWidth="1"/>
    <col min="3" max="3" width="7.7109375" style="0" customWidth="1"/>
    <col min="4" max="4" width="12.140625" style="0" customWidth="1"/>
    <col min="5" max="5" width="0.2890625" style="0" customWidth="1"/>
    <col min="6" max="6" width="12.57421875" style="0" customWidth="1"/>
    <col min="7" max="7" width="8.7109375" style="0" customWidth="1"/>
    <col min="8" max="9" width="12.421875" style="0" customWidth="1"/>
    <col min="10" max="10" width="12.140625" style="0" customWidth="1"/>
    <col min="11" max="11" width="8.140625" style="0" customWidth="1"/>
  </cols>
  <sheetData>
    <row r="1" ht="15">
      <c r="H1" s="1" t="s">
        <v>164</v>
      </c>
    </row>
    <row r="2" spans="5:6" ht="12.75">
      <c r="E2" s="29"/>
      <c r="F2" s="29" t="s">
        <v>171</v>
      </c>
    </row>
    <row r="3" spans="5:6" ht="12.75">
      <c r="E3" s="2"/>
      <c r="F3" s="2" t="s">
        <v>166</v>
      </c>
    </row>
    <row r="4" spans="5:6" ht="12.75">
      <c r="E4" s="2"/>
      <c r="F4" s="2" t="s">
        <v>170</v>
      </c>
    </row>
    <row r="5" spans="1:10" ht="15.75">
      <c r="A5" s="275" t="s">
        <v>3</v>
      </c>
      <c r="B5" s="275"/>
      <c r="C5" s="275"/>
      <c r="D5" s="275"/>
      <c r="J5" t="s">
        <v>100</v>
      </c>
    </row>
    <row r="6" spans="1:11" ht="12.75">
      <c r="A6" s="276" t="s">
        <v>98</v>
      </c>
      <c r="B6" s="276"/>
      <c r="C6" s="276"/>
      <c r="D6" s="276"/>
      <c r="E6" s="276"/>
      <c r="F6" s="276"/>
      <c r="G6" s="276"/>
      <c r="H6" s="277"/>
      <c r="I6" s="280"/>
      <c r="J6" s="189"/>
      <c r="K6" s="30"/>
    </row>
    <row r="7" spans="1:11" ht="12.75">
      <c r="A7" s="30" t="s">
        <v>242</v>
      </c>
      <c r="B7" s="30"/>
      <c r="C7" s="30"/>
      <c r="D7" s="30" t="s">
        <v>251</v>
      </c>
      <c r="E7" s="30" t="s">
        <v>240</v>
      </c>
      <c r="F7" s="30" t="s">
        <v>243</v>
      </c>
      <c r="G7" s="30"/>
      <c r="H7" s="277"/>
      <c r="I7" s="277"/>
      <c r="J7" s="189"/>
      <c r="K7" s="30"/>
    </row>
    <row r="8" spans="1:11" ht="12.75">
      <c r="A8" s="31" t="s">
        <v>195</v>
      </c>
      <c r="B8" s="30"/>
      <c r="C8" s="30"/>
      <c r="D8" s="30"/>
      <c r="E8" s="30"/>
      <c r="F8" s="30"/>
      <c r="G8" s="30"/>
      <c r="H8" s="277" t="s">
        <v>6</v>
      </c>
      <c r="I8" s="277"/>
      <c r="J8" s="187" t="s">
        <v>123</v>
      </c>
      <c r="K8" s="30"/>
    </row>
    <row r="9" spans="1:11" ht="12.75">
      <c r="A9" s="31" t="s">
        <v>196</v>
      </c>
      <c r="B9" s="30"/>
      <c r="C9" s="30"/>
      <c r="D9" s="30"/>
      <c r="E9" s="30"/>
      <c r="F9" s="30"/>
      <c r="G9" s="30"/>
      <c r="H9" s="277" t="s">
        <v>7</v>
      </c>
      <c r="I9" s="277"/>
      <c r="J9" s="187" t="s">
        <v>124</v>
      </c>
      <c r="K9" s="30"/>
    </row>
    <row r="10" spans="1:11" ht="12.75">
      <c r="A10" s="31" t="s">
        <v>197</v>
      </c>
      <c r="B10" s="30"/>
      <c r="C10" s="30"/>
      <c r="D10" s="30"/>
      <c r="E10" s="30"/>
      <c r="F10" s="30"/>
      <c r="G10" s="30"/>
      <c r="H10" s="277" t="s">
        <v>157</v>
      </c>
      <c r="I10" s="277"/>
      <c r="J10" s="187" t="s">
        <v>160</v>
      </c>
      <c r="K10" s="30"/>
    </row>
    <row r="11" spans="1:11" ht="12.75">
      <c r="A11" s="31" t="s">
        <v>131</v>
      </c>
      <c r="B11" s="30"/>
      <c r="C11" s="30"/>
      <c r="D11" s="30"/>
      <c r="E11" s="30"/>
      <c r="F11" s="30"/>
      <c r="G11" s="30"/>
      <c r="H11" s="277"/>
      <c r="I11" s="277"/>
      <c r="J11" s="189"/>
      <c r="K11" s="30"/>
    </row>
    <row r="12" spans="1:11" ht="12.75">
      <c r="A12" s="31" t="s">
        <v>103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2.75">
      <c r="A13" s="31" t="s">
        <v>236</v>
      </c>
      <c r="B13" s="30"/>
      <c r="C13" s="30"/>
      <c r="D13" s="30"/>
      <c r="E13" s="30"/>
      <c r="F13" s="184">
        <v>10</v>
      </c>
      <c r="G13" s="30" t="s">
        <v>177</v>
      </c>
      <c r="H13" s="30"/>
      <c r="I13" s="30"/>
      <c r="J13" s="30"/>
      <c r="K13" s="30"/>
    </row>
    <row r="14" spans="1:11" ht="12.75">
      <c r="A14" s="31" t="s">
        <v>179</v>
      </c>
      <c r="B14" s="30"/>
      <c r="C14" s="30"/>
      <c r="D14" s="250" t="s">
        <v>235</v>
      </c>
      <c r="E14" s="122"/>
      <c r="F14" s="122"/>
      <c r="G14" s="122"/>
      <c r="H14" s="122"/>
      <c r="I14" s="122"/>
      <c r="J14" s="122"/>
      <c r="K14" s="122"/>
    </row>
    <row r="15" ht="12.75">
      <c r="A15" s="3" t="s">
        <v>159</v>
      </c>
    </row>
    <row r="16" ht="12.75">
      <c r="A16" s="3" t="s">
        <v>99</v>
      </c>
    </row>
    <row r="17" spans="1:11" ht="52.5" customHeight="1" thickBot="1">
      <c r="A17" s="56" t="s">
        <v>10</v>
      </c>
      <c r="B17" s="57" t="s">
        <v>192</v>
      </c>
      <c r="C17" s="57" t="s">
        <v>12</v>
      </c>
      <c r="D17" s="57" t="s">
        <v>142</v>
      </c>
      <c r="E17" s="57" t="s">
        <v>14</v>
      </c>
      <c r="F17" s="57" t="s">
        <v>143</v>
      </c>
      <c r="G17" s="57" t="s">
        <v>144</v>
      </c>
      <c r="H17" s="57" t="s">
        <v>145</v>
      </c>
      <c r="I17" s="57" t="s">
        <v>185</v>
      </c>
      <c r="J17" s="57" t="s">
        <v>184</v>
      </c>
      <c r="K17" s="57" t="s">
        <v>148</v>
      </c>
    </row>
    <row r="18" spans="1:11" ht="14.25" thickBot="1" thickTop="1">
      <c r="A18" s="62">
        <v>1</v>
      </c>
      <c r="B18" s="63">
        <v>2</v>
      </c>
      <c r="C18" s="63">
        <v>3</v>
      </c>
      <c r="D18" s="63">
        <v>4</v>
      </c>
      <c r="E18" s="64">
        <v>5</v>
      </c>
      <c r="F18" s="64">
        <v>5</v>
      </c>
      <c r="G18" s="63">
        <v>6</v>
      </c>
      <c r="H18" s="63">
        <v>7</v>
      </c>
      <c r="I18" s="63">
        <v>8</v>
      </c>
      <c r="J18" s="63">
        <v>9</v>
      </c>
      <c r="K18" s="63">
        <v>10</v>
      </c>
    </row>
    <row r="19" spans="1:11" ht="13.5" thickTop="1">
      <c r="A19" s="58" t="s">
        <v>182</v>
      </c>
      <c r="B19" s="59" t="s">
        <v>21</v>
      </c>
      <c r="C19" s="224" t="s">
        <v>225</v>
      </c>
      <c r="D19" s="115">
        <f>4квА!D19+4квС!D19</f>
        <v>7853260</v>
      </c>
      <c r="E19" s="115" t="e">
        <f>4квС!E18+4квд!E18+4квВ!E19+4квА!E19+1кв!E19</f>
        <v>#VALUE!</v>
      </c>
      <c r="F19" s="115">
        <f>4квА!F19+4квС!F19</f>
        <v>6502679</v>
      </c>
      <c r="G19" s="102" t="str">
        <f>4квА!G19</f>
        <v>-</v>
      </c>
      <c r="H19" s="115">
        <f>4квА!H19+4квС!H19</f>
        <v>5959504.260000001</v>
      </c>
      <c r="I19" s="115">
        <f>4квА!I19+4квС!I19</f>
        <v>5959504.260000001</v>
      </c>
      <c r="J19" s="115">
        <f>4квА!J19+4квС!J19</f>
        <v>5909195.290000001</v>
      </c>
      <c r="K19" s="264">
        <f>4квА!K19</f>
        <v>0</v>
      </c>
    </row>
    <row r="20" spans="1:11" ht="12.75">
      <c r="A20" s="7" t="s">
        <v>22</v>
      </c>
      <c r="B20" s="5">
        <v>2000</v>
      </c>
      <c r="C20" s="225" t="s">
        <v>226</v>
      </c>
      <c r="D20" s="115">
        <f>4квА!D20+4квС!D20</f>
        <v>7853260</v>
      </c>
      <c r="E20" s="115">
        <f>'10a'!F20+'10b'!E20+'10c'!E20+4квд!E19+1кв!E20</f>
        <v>0</v>
      </c>
      <c r="F20" s="102" t="str">
        <f>4квА!F20</f>
        <v>-</v>
      </c>
      <c r="G20" s="102" t="str">
        <f>4квА!G20</f>
        <v>-</v>
      </c>
      <c r="H20" s="115">
        <f>4квА!H20+4квС!H20</f>
        <v>5959504.260000001</v>
      </c>
      <c r="I20" s="115">
        <f>4квА!I20+4квС!I20</f>
        <v>5959504.260000001</v>
      </c>
      <c r="J20" s="115">
        <f>4квА!J20+4квС!J20</f>
        <v>5909195.290000001</v>
      </c>
      <c r="K20" s="264">
        <f>4квА!K20</f>
        <v>0</v>
      </c>
    </row>
    <row r="21" spans="1:11" ht="12.75">
      <c r="A21" s="8" t="s">
        <v>237</v>
      </c>
      <c r="B21" s="5">
        <v>2100</v>
      </c>
      <c r="C21" s="225" t="s">
        <v>227</v>
      </c>
      <c r="D21" s="115">
        <f>4квА!D21</f>
        <v>6949954</v>
      </c>
      <c r="E21" s="115">
        <f>'10a'!F21+'10b'!E21+'10c'!E21+1кв!E21</f>
        <v>0</v>
      </c>
      <c r="F21" s="102" t="str">
        <f>4квА!F21</f>
        <v>-</v>
      </c>
      <c r="G21" s="102" t="str">
        <f>4квА!G21</f>
        <v>-</v>
      </c>
      <c r="H21" s="115">
        <f>4квА!H21</f>
        <v>5372360.98</v>
      </c>
      <c r="I21" s="115">
        <f>4квА!I21</f>
        <v>5372360.98</v>
      </c>
      <c r="J21" s="115">
        <f>4квА!J21</f>
        <v>5372360.98</v>
      </c>
      <c r="K21" s="215">
        <f>4квА!K21</f>
        <v>0</v>
      </c>
    </row>
    <row r="22" spans="1:11" ht="12.75">
      <c r="A22" s="9" t="s">
        <v>203</v>
      </c>
      <c r="B22" s="10">
        <v>2110</v>
      </c>
      <c r="C22" s="232" t="s">
        <v>228</v>
      </c>
      <c r="D22" s="115">
        <f>4квА!D22</f>
        <v>5695865</v>
      </c>
      <c r="E22" s="115">
        <f>'10a'!F22+'10b'!E22+'10c'!E22+1кв!E22</f>
        <v>4751695</v>
      </c>
      <c r="F22" s="115">
        <f>4квА!F22</f>
        <v>4751695</v>
      </c>
      <c r="G22" s="102" t="str">
        <f>4квА!G22</f>
        <v>-</v>
      </c>
      <c r="H22" s="115">
        <f>4квА!H22</f>
        <v>4406363.28</v>
      </c>
      <c r="I22" s="115">
        <f>4квА!I22</f>
        <v>4406363.28</v>
      </c>
      <c r="J22" s="115">
        <f>4квА!J22</f>
        <v>4406363.28</v>
      </c>
      <c r="K22" s="215">
        <f>4квА!K22</f>
        <v>0</v>
      </c>
    </row>
    <row r="23" spans="1:11" ht="12.75">
      <c r="A23" s="11" t="s">
        <v>25</v>
      </c>
      <c r="B23" s="4">
        <v>2111</v>
      </c>
      <c r="C23" s="233" t="s">
        <v>229</v>
      </c>
      <c r="D23" s="115">
        <f>4квА!D23</f>
        <v>5615862</v>
      </c>
      <c r="E23" s="115">
        <f>'10a'!F23+'10b'!E23+'10c'!E23+1кв!E23</f>
        <v>0</v>
      </c>
      <c r="F23" s="102" t="str">
        <f>4квА!F23</f>
        <v>-</v>
      </c>
      <c r="G23" s="102" t="str">
        <f>4квА!G23</f>
        <v>-</v>
      </c>
      <c r="H23" s="115">
        <f>4квА!H23</f>
        <v>4406363.28</v>
      </c>
      <c r="I23" s="115">
        <f>4квА!I23</f>
        <v>4406363.28</v>
      </c>
      <c r="J23" s="115">
        <f>'10a'!AM23</f>
        <v>4406363.28</v>
      </c>
      <c r="K23" s="215">
        <f>4квА!K23</f>
        <v>0</v>
      </c>
    </row>
    <row r="24" spans="1:11" ht="12.75">
      <c r="A24" s="11" t="s">
        <v>238</v>
      </c>
      <c r="B24" s="4">
        <v>2112</v>
      </c>
      <c r="C24" s="233" t="s">
        <v>230</v>
      </c>
      <c r="D24" s="242">
        <f>4квА!D24</f>
        <v>0</v>
      </c>
      <c r="E24" s="115">
        <f>'10a'!F24+'10b'!E24+'10c'!E24+1кв!E24</f>
        <v>0</v>
      </c>
      <c r="F24" s="102" t="str">
        <f>4квА!F24</f>
        <v>-</v>
      </c>
      <c r="G24" s="102" t="str">
        <f>4квА!G24</f>
        <v>-</v>
      </c>
      <c r="H24" s="246">
        <f>4квА!H24</f>
        <v>0</v>
      </c>
      <c r="I24" s="246">
        <f>4квА!I24</f>
        <v>0</v>
      </c>
      <c r="J24" s="246">
        <f>'10a'!AM24</f>
        <v>0</v>
      </c>
      <c r="K24" s="215">
        <f>4квА!K24</f>
        <v>0</v>
      </c>
    </row>
    <row r="25" spans="1:11" ht="12.75">
      <c r="A25" s="9" t="s">
        <v>204</v>
      </c>
      <c r="B25" s="12">
        <v>2120</v>
      </c>
      <c r="C25" s="234" t="s">
        <v>231</v>
      </c>
      <c r="D25" s="115">
        <f>4квА!D25</f>
        <v>1254089</v>
      </c>
      <c r="E25" s="115">
        <f>'10a'!F25+'10b'!E25+'10c'!E25+1кв!E25</f>
        <v>1046871</v>
      </c>
      <c r="F25" s="115">
        <f>4квА!F25</f>
        <v>1046871</v>
      </c>
      <c r="G25" s="102" t="str">
        <f>4квА!G25</f>
        <v>-</v>
      </c>
      <c r="H25" s="115">
        <f>4квА!H25</f>
        <v>965997.7</v>
      </c>
      <c r="I25" s="115">
        <f>4квА!I25</f>
        <v>965997.7</v>
      </c>
      <c r="J25" s="115">
        <f>'10a'!AM25</f>
        <v>965997.7</v>
      </c>
      <c r="K25" s="215">
        <f>4квА!K25</f>
        <v>0</v>
      </c>
    </row>
    <row r="26" spans="1:11" ht="12.75">
      <c r="A26" s="226" t="s">
        <v>205</v>
      </c>
      <c r="B26" s="228">
        <v>2200</v>
      </c>
      <c r="C26" s="235" t="s">
        <v>232</v>
      </c>
      <c r="D26" s="115">
        <f>4квА!D26</f>
        <v>850988</v>
      </c>
      <c r="E26" s="115">
        <f>'10a'!F26+'10b'!E26+'10c'!E26+1кв!E26</f>
        <v>0</v>
      </c>
      <c r="F26" s="102" t="str">
        <f>4квА!F26</f>
        <v>-</v>
      </c>
      <c r="G26" s="102" t="str">
        <f>4квА!G26</f>
        <v>-</v>
      </c>
      <c r="H26" s="115">
        <f>4квА!H26</f>
        <v>534825.28</v>
      </c>
      <c r="I26" s="115">
        <f>4квА!I26</f>
        <v>534825.28</v>
      </c>
      <c r="J26" s="115">
        <f>'10a'!AM26</f>
        <v>536834.3099999999</v>
      </c>
      <c r="K26" s="264">
        <f>4квА!K26</f>
        <v>0</v>
      </c>
    </row>
    <row r="27" spans="1:11" ht="12.75">
      <c r="A27" s="11" t="s">
        <v>206</v>
      </c>
      <c r="B27" s="4">
        <v>2210</v>
      </c>
      <c r="C27" s="233" t="s">
        <v>233</v>
      </c>
      <c r="D27" s="115">
        <f>4квА!D27</f>
        <v>29385</v>
      </c>
      <c r="E27" s="115">
        <f>'10a'!F27+'10b'!E27+'10c'!E27+1кв!E27</f>
        <v>0</v>
      </c>
      <c r="F27" s="102" t="str">
        <f>4квА!F27</f>
        <v>-</v>
      </c>
      <c r="G27" s="102" t="str">
        <f>4квА!G27</f>
        <v>-</v>
      </c>
      <c r="H27" s="115">
        <f>4квА!H27</f>
        <v>27398.3</v>
      </c>
      <c r="I27" s="115">
        <f>4квА!I27</f>
        <v>27398.3</v>
      </c>
      <c r="J27" s="246">
        <f>'10a'!AM27</f>
        <v>29307.91</v>
      </c>
      <c r="K27" s="246">
        <f>4квА!K27</f>
        <v>0</v>
      </c>
    </row>
    <row r="28" spans="1:11" ht="12.75">
      <c r="A28" s="11" t="s">
        <v>30</v>
      </c>
      <c r="B28" s="4">
        <v>2220</v>
      </c>
      <c r="C28" s="4">
        <v>100</v>
      </c>
      <c r="D28" s="115">
        <f>4квА!D28</f>
        <v>903</v>
      </c>
      <c r="E28" s="115">
        <f>'10a'!F28+'10b'!E28+'10c'!E28+1кв!E28</f>
        <v>903</v>
      </c>
      <c r="F28" s="212">
        <f>4квА!F28</f>
        <v>903</v>
      </c>
      <c r="G28" s="102" t="str">
        <f>4квА!G28</f>
        <v>-</v>
      </c>
      <c r="H28" s="246">
        <f>4квА!H28</f>
        <v>903</v>
      </c>
      <c r="I28" s="246">
        <f>4квА!I28</f>
        <v>903</v>
      </c>
      <c r="J28" s="246">
        <f>'10a'!AM28</f>
        <v>1002.4200000000001</v>
      </c>
      <c r="K28" s="215">
        <f>4квА!K28</f>
        <v>0</v>
      </c>
    </row>
    <row r="29" spans="1:11" ht="12.75">
      <c r="A29" s="11" t="s">
        <v>31</v>
      </c>
      <c r="B29" s="4">
        <v>2230</v>
      </c>
      <c r="C29" s="4">
        <v>110</v>
      </c>
      <c r="D29" s="246">
        <f>4квА!D29</f>
        <v>2281</v>
      </c>
      <c r="E29" s="115">
        <f>'10a'!F29+'10b'!E29+'10c'!E29+1кв!E29</f>
        <v>1373</v>
      </c>
      <c r="F29" s="212">
        <f>4квА!F29</f>
        <v>1373</v>
      </c>
      <c r="G29" s="102" t="str">
        <f>4квА!G29</f>
        <v>-</v>
      </c>
      <c r="H29" s="246">
        <f>4квА!H29</f>
        <v>900.4</v>
      </c>
      <c r="I29" s="246">
        <f>4квА!I29</f>
        <v>900.4</v>
      </c>
      <c r="J29" s="246">
        <f>'10a'!AM29</f>
        <v>900.4</v>
      </c>
      <c r="K29" s="215">
        <f>4квА!K29</f>
        <v>0</v>
      </c>
    </row>
    <row r="30" spans="1:11" ht="12.75">
      <c r="A30" s="11" t="s">
        <v>137</v>
      </c>
      <c r="B30" s="4">
        <v>2240</v>
      </c>
      <c r="C30" s="4">
        <v>120</v>
      </c>
      <c r="D30" s="115">
        <f>4квА!D30</f>
        <v>272377</v>
      </c>
      <c r="E30" s="115">
        <f>'10a'!F30+'10b'!E30+'10c'!E30+1кв!E30</f>
        <v>0</v>
      </c>
      <c r="F30" s="102" t="str">
        <f>4квА!F30</f>
        <v>-</v>
      </c>
      <c r="G30" s="102" t="str">
        <f>4квА!G30</f>
        <v>-</v>
      </c>
      <c r="H30" s="115">
        <f>4квА!H30</f>
        <v>197070.05</v>
      </c>
      <c r="I30" s="115">
        <f>4квА!I30</f>
        <v>197070.05</v>
      </c>
      <c r="J30" s="115">
        <f>'10a'!AM30</f>
        <v>197070.05</v>
      </c>
      <c r="K30" s="264">
        <f>4квА!K30</f>
        <v>0</v>
      </c>
    </row>
    <row r="31" spans="1:11" ht="12.75">
      <c r="A31" s="11" t="s">
        <v>40</v>
      </c>
      <c r="B31" s="4">
        <v>2250</v>
      </c>
      <c r="C31" s="4">
        <v>130</v>
      </c>
      <c r="D31" s="215">
        <f>4квА!D31</f>
        <v>0</v>
      </c>
      <c r="E31" s="115">
        <f>'10a'!F31+'10b'!E31+'10c'!E31+1кв!E31</f>
        <v>0</v>
      </c>
      <c r="F31" s="102" t="str">
        <f>4квА!F31</f>
        <v>-</v>
      </c>
      <c r="G31" s="102" t="str">
        <f>4квА!G31</f>
        <v>-</v>
      </c>
      <c r="H31" s="246">
        <f>4квА!H31</f>
        <v>0</v>
      </c>
      <c r="I31" s="246">
        <f>4квА!I31</f>
        <v>0</v>
      </c>
      <c r="J31" s="246">
        <f>4квА!J31</f>
        <v>0</v>
      </c>
      <c r="K31" s="215">
        <f>4квА!K31</f>
        <v>0</v>
      </c>
    </row>
    <row r="32" spans="1:11" ht="12.75">
      <c r="A32" s="227" t="s">
        <v>207</v>
      </c>
      <c r="B32" s="229">
        <v>2260</v>
      </c>
      <c r="C32" s="12">
        <v>140</v>
      </c>
      <c r="D32" s="242">
        <f>4квА!D32</f>
        <v>0</v>
      </c>
      <c r="E32" s="115" t="e">
        <f>'10a'!#REF!+'10b'!E32+'10c'!E32+1кв!E32</f>
        <v>#REF!</v>
      </c>
      <c r="F32" s="102" t="str">
        <f>4квА!F32</f>
        <v>-</v>
      </c>
      <c r="G32" s="102" t="str">
        <f>4квА!G32</f>
        <v>-</v>
      </c>
      <c r="H32" s="246">
        <f>4квА!H32</f>
        <v>0</v>
      </c>
      <c r="I32" s="246">
        <f>4квА!I32</f>
        <v>0</v>
      </c>
      <c r="J32" s="246">
        <f>4квА!J32</f>
        <v>0</v>
      </c>
      <c r="K32" s="215">
        <f>4квА!K32</f>
        <v>0</v>
      </c>
    </row>
    <row r="33" spans="1:11" ht="12.75">
      <c r="A33" s="227" t="s">
        <v>42</v>
      </c>
      <c r="B33" s="229">
        <v>2270</v>
      </c>
      <c r="C33" s="12">
        <v>150</v>
      </c>
      <c r="D33" s="102">
        <f>4квА!D33</f>
        <v>546042</v>
      </c>
      <c r="E33" s="123" t="e">
        <f>'10a'!#REF!+'10b'!E33+'10c'!E33+1кв!E33</f>
        <v>#REF!</v>
      </c>
      <c r="F33" s="102">
        <f>4квА!F33</f>
        <v>386321</v>
      </c>
      <c r="G33" s="102" t="str">
        <f>4квА!G33</f>
        <v>-</v>
      </c>
      <c r="H33" s="115">
        <f>4квА!H33</f>
        <v>308553.53</v>
      </c>
      <c r="I33" s="115">
        <f>4квА!I33</f>
        <v>308553.53</v>
      </c>
      <c r="J33" s="115">
        <f>'10a'!AM33</f>
        <v>308553.53</v>
      </c>
      <c r="K33" s="215">
        <f>4квА!K33</f>
        <v>0</v>
      </c>
    </row>
    <row r="34" spans="1:11" ht="13.5">
      <c r="A34" s="158"/>
      <c r="B34" s="159"/>
      <c r="C34" s="160"/>
      <c r="D34" s="161"/>
      <c r="E34" s="161"/>
      <c r="F34" s="161"/>
      <c r="G34" s="161"/>
      <c r="H34" s="161"/>
      <c r="I34" s="161"/>
      <c r="J34" s="85"/>
      <c r="K34" s="183"/>
    </row>
    <row r="35" spans="1:11" ht="4.5" customHeight="1">
      <c r="A35" s="158"/>
      <c r="B35" s="159"/>
      <c r="C35" s="160"/>
      <c r="D35" s="161"/>
      <c r="E35" s="161"/>
      <c r="F35" s="161"/>
      <c r="G35" s="161"/>
      <c r="H35" s="161"/>
      <c r="I35" s="161"/>
      <c r="J35" s="85"/>
      <c r="K35" s="183"/>
    </row>
    <row r="36" spans="1:11" ht="14.25" customHeight="1">
      <c r="A36" s="158"/>
      <c r="B36" s="159"/>
      <c r="C36" s="160"/>
      <c r="D36" s="105"/>
      <c r="E36" s="105"/>
      <c r="F36" s="105"/>
      <c r="G36" s="105"/>
      <c r="H36" s="105"/>
      <c r="I36" s="47"/>
      <c r="J36" s="47"/>
      <c r="K36" s="47"/>
    </row>
    <row r="37" spans="1:11" ht="12.75">
      <c r="A37" s="37">
        <v>1</v>
      </c>
      <c r="B37" s="38">
        <v>2</v>
      </c>
      <c r="C37" s="39">
        <v>3</v>
      </c>
      <c r="D37" s="4">
        <v>4</v>
      </c>
      <c r="E37" s="4">
        <v>5</v>
      </c>
      <c r="F37" s="4">
        <v>5</v>
      </c>
      <c r="G37" s="4">
        <v>6</v>
      </c>
      <c r="H37" s="4">
        <v>7</v>
      </c>
      <c r="I37" s="38">
        <v>8</v>
      </c>
      <c r="J37" s="38">
        <v>9</v>
      </c>
      <c r="K37" s="40">
        <v>10</v>
      </c>
    </row>
    <row r="38" spans="1:11" ht="12.75">
      <c r="A38" s="11" t="s">
        <v>43</v>
      </c>
      <c r="B38" s="11">
        <v>2271</v>
      </c>
      <c r="C38" s="4">
        <v>160</v>
      </c>
      <c r="D38" s="115">
        <f>4квА!D38</f>
        <v>142657</v>
      </c>
      <c r="E38" s="115" t="e">
        <f>'10a'!#REF!+'10b'!E36+'10c'!E36+1кв!E38</f>
        <v>#REF!</v>
      </c>
      <c r="F38" s="242">
        <f>4квА!F38</f>
        <v>0</v>
      </c>
      <c r="G38" s="242">
        <f>4квА!G38</f>
        <v>0</v>
      </c>
      <c r="H38" s="115">
        <f>4квА!H38</f>
        <v>69316.05</v>
      </c>
      <c r="I38" s="115">
        <f>4квА!I38</f>
        <v>69316.05</v>
      </c>
      <c r="J38" s="115">
        <f>'10a'!AM38</f>
        <v>69316.05</v>
      </c>
      <c r="K38" s="215">
        <f>4квА!K38</f>
        <v>0</v>
      </c>
    </row>
    <row r="39" spans="1:12" ht="12.75">
      <c r="A39" s="11" t="s">
        <v>44</v>
      </c>
      <c r="B39" s="11">
        <v>2272</v>
      </c>
      <c r="C39" s="4">
        <v>170</v>
      </c>
      <c r="D39" s="115">
        <f>4квА!D39</f>
        <v>3199</v>
      </c>
      <c r="E39" s="115" t="e">
        <f>'10a'!#REF!+'10b'!E37+'10c'!E37+1кв!E39</f>
        <v>#REF!</v>
      </c>
      <c r="F39" s="242">
        <f>4квА!F39</f>
        <v>0</v>
      </c>
      <c r="G39" s="242">
        <f>4квА!G39</f>
        <v>0</v>
      </c>
      <c r="H39" s="115">
        <f>4квА!H39</f>
        <v>2000.73</v>
      </c>
      <c r="I39" s="115">
        <f>4квА!I39</f>
        <v>2000.73</v>
      </c>
      <c r="J39" s="115">
        <f>'10a'!AM39</f>
        <v>2000.73</v>
      </c>
      <c r="K39" s="215">
        <f>4квА!K39</f>
        <v>0</v>
      </c>
      <c r="L39" s="132"/>
    </row>
    <row r="40" spans="1:12" ht="12.75">
      <c r="A40" s="11" t="s">
        <v>45</v>
      </c>
      <c r="B40" s="11">
        <v>2273</v>
      </c>
      <c r="C40" s="4">
        <v>180</v>
      </c>
      <c r="D40" s="115">
        <f>4квА!D40</f>
        <v>111004</v>
      </c>
      <c r="E40" s="115" t="e">
        <f>'10a'!#REF!+'10b'!E38+'10c'!E38+1кв!E40</f>
        <v>#REF!</v>
      </c>
      <c r="F40" s="242">
        <f>4квА!F40</f>
        <v>0</v>
      </c>
      <c r="G40" s="242">
        <f>4квА!G40</f>
        <v>0</v>
      </c>
      <c r="H40" s="115">
        <f>4квА!H40</f>
        <v>58888.74999999999</v>
      </c>
      <c r="I40" s="115">
        <f>4квА!I40</f>
        <v>58888.74999999999</v>
      </c>
      <c r="J40" s="115">
        <f>'10a'!AM40</f>
        <v>58888.74999999999</v>
      </c>
      <c r="K40" s="215">
        <f>4квА!K40</f>
        <v>0</v>
      </c>
      <c r="L40" s="132"/>
    </row>
    <row r="41" spans="1:12" ht="12.75">
      <c r="A41" s="11" t="s">
        <v>46</v>
      </c>
      <c r="B41" s="11">
        <v>2274</v>
      </c>
      <c r="C41" s="4">
        <v>190</v>
      </c>
      <c r="D41" s="115">
        <f>4квА!D41</f>
        <v>289182</v>
      </c>
      <c r="E41" s="115" t="e">
        <f>'10a'!#REF!+'10b'!E39+'10c'!E39+1кв!E41</f>
        <v>#REF!</v>
      </c>
      <c r="F41" s="242">
        <f>4квА!F41</f>
        <v>0</v>
      </c>
      <c r="G41" s="242">
        <f>4квА!G41</f>
        <v>0</v>
      </c>
      <c r="H41" s="115">
        <f>4квА!H41</f>
        <v>178348</v>
      </c>
      <c r="I41" s="115">
        <f>4квА!I41</f>
        <v>178348</v>
      </c>
      <c r="J41" s="115">
        <f>'10a'!AM41</f>
        <v>178348</v>
      </c>
      <c r="K41" s="215">
        <f>4квА!K41</f>
        <v>0</v>
      </c>
      <c r="L41" s="132"/>
    </row>
    <row r="42" spans="1:12" ht="12.75">
      <c r="A42" s="11" t="s">
        <v>48</v>
      </c>
      <c r="B42" s="11">
        <v>2275</v>
      </c>
      <c r="C42" s="4">
        <v>200</v>
      </c>
      <c r="D42" s="246">
        <f>4квА!D42</f>
        <v>0</v>
      </c>
      <c r="E42" s="115" t="e">
        <f>'10a'!#REF!+'10b'!E40+'10c'!E40+1кв!E42</f>
        <v>#REF!</v>
      </c>
      <c r="F42" s="242">
        <f>4квА!F42</f>
        <v>0</v>
      </c>
      <c r="G42" s="242">
        <f>4квА!G42</f>
        <v>0</v>
      </c>
      <c r="H42" s="246">
        <f>4квА!H42</f>
        <v>0</v>
      </c>
      <c r="I42" s="246">
        <f>4квА!I42</f>
        <v>0</v>
      </c>
      <c r="J42" s="246" t="str">
        <f>4квА!J42</f>
        <v>-</v>
      </c>
      <c r="K42" s="215">
        <f>4квА!K42</f>
        <v>0</v>
      </c>
      <c r="L42" s="132"/>
    </row>
    <row r="43" spans="1:12" ht="11.25" customHeight="1">
      <c r="A43" s="14" t="s">
        <v>239</v>
      </c>
      <c r="B43" s="11">
        <v>2280</v>
      </c>
      <c r="C43" s="4">
        <v>210</v>
      </c>
      <c r="D43" s="246">
        <f>4квА!D43</f>
        <v>0</v>
      </c>
      <c r="E43" s="115">
        <f>'10a'!F68+'10b'!E41+'10c'!E41+1кв!E43</f>
        <v>0</v>
      </c>
      <c r="F43" s="242">
        <f>4квА!F43</f>
        <v>0</v>
      </c>
      <c r="G43" s="242">
        <f>4квА!G43</f>
        <v>0</v>
      </c>
      <c r="H43" s="246">
        <f>4квА!H43</f>
        <v>0</v>
      </c>
      <c r="I43" s="246">
        <f>4квА!I43</f>
        <v>0</v>
      </c>
      <c r="J43" s="246">
        <f>4квА!J43</f>
        <v>0</v>
      </c>
      <c r="K43" s="215">
        <f>4квА!K43</f>
        <v>0</v>
      </c>
      <c r="L43" s="132"/>
    </row>
    <row r="44" spans="1:12" ht="9.75" customHeight="1">
      <c r="A44" s="14" t="s">
        <v>208</v>
      </c>
      <c r="B44" s="4">
        <v>2281</v>
      </c>
      <c r="C44" s="4">
        <v>220</v>
      </c>
      <c r="D44" s="246">
        <f>4квА!D44</f>
        <v>0</v>
      </c>
      <c r="E44" s="115">
        <f>'10a'!F39+'10b'!E42+'10c'!E42+1кв!E44</f>
        <v>0</v>
      </c>
      <c r="F44" s="242">
        <f>4квА!F44</f>
        <v>0</v>
      </c>
      <c r="G44" s="242">
        <f>4квА!G44</f>
        <v>0</v>
      </c>
      <c r="H44" s="246">
        <f>4квА!H44</f>
        <v>0</v>
      </c>
      <c r="I44" s="246">
        <f>4квА!I44</f>
        <v>0</v>
      </c>
      <c r="J44" s="246">
        <f>4квА!J44</f>
        <v>0</v>
      </c>
      <c r="K44" s="215">
        <f>4квА!K44</f>
        <v>0</v>
      </c>
      <c r="L44" s="132"/>
    </row>
    <row r="45" spans="1:12" ht="11.25" customHeight="1">
      <c r="A45" s="14" t="s">
        <v>209</v>
      </c>
      <c r="B45" s="4">
        <v>2282</v>
      </c>
      <c r="C45" s="4">
        <v>230</v>
      </c>
      <c r="D45" s="246">
        <f>4квА!D45</f>
        <v>0</v>
      </c>
      <c r="E45" s="115">
        <f>'10a'!F40+'10b'!E43+'10c'!E43+1кв!E45</f>
        <v>0</v>
      </c>
      <c r="F45" s="242">
        <f>4квА!F45</f>
        <v>0</v>
      </c>
      <c r="G45" s="242">
        <f>4квА!G45</f>
        <v>0</v>
      </c>
      <c r="H45" s="246">
        <f>4квА!H45</f>
        <v>0</v>
      </c>
      <c r="I45" s="246">
        <f>4квА!I45</f>
        <v>0</v>
      </c>
      <c r="J45" s="246">
        <f>4квА!J45</f>
        <v>0</v>
      </c>
      <c r="K45" s="215">
        <f>4квА!K45</f>
        <v>0</v>
      </c>
      <c r="L45" s="132"/>
    </row>
    <row r="46" spans="1:12" ht="11.25" customHeight="1">
      <c r="A46" s="8" t="s">
        <v>210</v>
      </c>
      <c r="B46" s="23">
        <v>2400</v>
      </c>
      <c r="C46" s="23">
        <v>240</v>
      </c>
      <c r="D46" s="246">
        <f>4квА!D46</f>
        <v>0</v>
      </c>
      <c r="E46" s="115">
        <f>'10a'!F41+'10b'!E44+'10c'!E44+1кв!E46</f>
        <v>0</v>
      </c>
      <c r="F46" s="242">
        <f>4квА!F46</f>
        <v>0</v>
      </c>
      <c r="G46" s="242">
        <f>4квА!G46</f>
        <v>0</v>
      </c>
      <c r="H46" s="246">
        <f>4квА!H46</f>
        <v>0</v>
      </c>
      <c r="I46" s="246">
        <f>4квА!I46</f>
        <v>0</v>
      </c>
      <c r="J46" s="246">
        <f>4квА!J46</f>
        <v>0</v>
      </c>
      <c r="K46" s="215">
        <f>4квА!K46</f>
        <v>0</v>
      </c>
      <c r="L46" s="132"/>
    </row>
    <row r="47" spans="1:12" ht="10.5" customHeight="1">
      <c r="A47" s="24" t="s">
        <v>211</v>
      </c>
      <c r="B47" s="4">
        <v>2410</v>
      </c>
      <c r="C47" s="4">
        <v>250</v>
      </c>
      <c r="D47" s="246">
        <f>4квА!D47</f>
        <v>0</v>
      </c>
      <c r="E47" s="115">
        <f>'10a'!F42+'10b'!E45+'10c'!E45+1кв!E47</f>
        <v>0</v>
      </c>
      <c r="F47" s="242" t="str">
        <f>4квА!F47</f>
        <v>-</v>
      </c>
      <c r="G47" s="242" t="str">
        <f>4квА!G47</f>
        <v>-</v>
      </c>
      <c r="H47" s="246">
        <f>4квА!H47</f>
        <v>0</v>
      </c>
      <c r="I47" s="246">
        <f>4квА!I47</f>
        <v>0</v>
      </c>
      <c r="J47" s="246" t="str">
        <f>4квА!J47</f>
        <v>-</v>
      </c>
      <c r="K47" s="215">
        <f>4квА!K44</f>
        <v>0</v>
      </c>
      <c r="L47" s="132"/>
    </row>
    <row r="48" spans="1:12" ht="9" customHeight="1">
      <c r="A48" s="24" t="s">
        <v>212</v>
      </c>
      <c r="B48" s="4">
        <v>2420</v>
      </c>
      <c r="C48" s="4">
        <v>260</v>
      </c>
      <c r="D48" s="246">
        <f>4квА!D48</f>
        <v>0</v>
      </c>
      <c r="E48" s="115">
        <f>'10a'!F43+'10b'!E46+'10c'!E46+1кв!E48</f>
        <v>0</v>
      </c>
      <c r="F48" s="242" t="str">
        <f>4квА!F48</f>
        <v>-</v>
      </c>
      <c r="G48" s="242" t="str">
        <f>4квА!G48</f>
        <v>-</v>
      </c>
      <c r="H48" s="246">
        <f>4квА!H48</f>
        <v>0</v>
      </c>
      <c r="I48" s="246">
        <f>4квА!I48</f>
        <v>0</v>
      </c>
      <c r="J48" s="246" t="str">
        <f>4квА!J48</f>
        <v>-</v>
      </c>
      <c r="K48" s="215">
        <f>4квА!K45</f>
        <v>0</v>
      </c>
      <c r="L48" s="132"/>
    </row>
    <row r="49" spans="1:12" ht="12.75">
      <c r="A49" s="8" t="s">
        <v>213</v>
      </c>
      <c r="B49" s="23">
        <v>2600</v>
      </c>
      <c r="C49" s="23">
        <v>270</v>
      </c>
      <c r="D49" s="246">
        <f>4квА!D49</f>
        <v>0</v>
      </c>
      <c r="E49" s="115">
        <f>'10a'!F44+'10b'!E47+'10c'!E47+1кв!E49</f>
        <v>0</v>
      </c>
      <c r="F49" s="242" t="str">
        <f>4квА!F49</f>
        <v>-</v>
      </c>
      <c r="G49" s="242" t="str">
        <f>4квА!G49</f>
        <v>-</v>
      </c>
      <c r="H49" s="246">
        <f>4квА!H49</f>
        <v>0</v>
      </c>
      <c r="I49" s="246">
        <f>4квА!I49</f>
        <v>0</v>
      </c>
      <c r="J49" s="246" t="str">
        <f>4квА!J49</f>
        <v>-</v>
      </c>
      <c r="K49" s="215">
        <f>4квА!K46</f>
        <v>0</v>
      </c>
      <c r="L49" s="132"/>
    </row>
    <row r="50" spans="1:12" ht="12.75">
      <c r="A50" s="24" t="s">
        <v>54</v>
      </c>
      <c r="B50" s="4">
        <v>2610</v>
      </c>
      <c r="C50" s="4">
        <v>280</v>
      </c>
      <c r="D50" s="246">
        <f>4квА!D50</f>
        <v>0</v>
      </c>
      <c r="E50" s="115">
        <f>'10a'!F45+'10b'!E48+'10c'!E48+1кв!E50</f>
        <v>0</v>
      </c>
      <c r="F50" s="242">
        <f>4квА!F50</f>
        <v>0</v>
      </c>
      <c r="G50" s="242">
        <f>4квА!G50</f>
        <v>0</v>
      </c>
      <c r="H50" s="246">
        <f>4квА!H50</f>
        <v>0</v>
      </c>
      <c r="I50" s="246">
        <f>4квА!I50</f>
        <v>0</v>
      </c>
      <c r="J50" s="246">
        <f>4квА!J50</f>
        <v>0</v>
      </c>
      <c r="K50" s="215">
        <f>4квА!K50</f>
        <v>0</v>
      </c>
      <c r="L50" s="132"/>
    </row>
    <row r="51" spans="1:12" ht="12.75">
      <c r="A51" s="24" t="s">
        <v>55</v>
      </c>
      <c r="B51" s="4">
        <v>2620</v>
      </c>
      <c r="C51" s="4">
        <v>290</v>
      </c>
      <c r="D51" s="246">
        <f>4квА!D51</f>
        <v>0</v>
      </c>
      <c r="E51" s="115">
        <f>'10a'!F46+'10b'!E49+'10c'!E49+1кв!E51</f>
        <v>0</v>
      </c>
      <c r="F51" s="242">
        <f>4квА!F51</f>
        <v>0</v>
      </c>
      <c r="G51" s="242">
        <f>4квА!G51</f>
        <v>0</v>
      </c>
      <c r="H51" s="246">
        <f>4квА!H51</f>
        <v>0</v>
      </c>
      <c r="I51" s="246">
        <f>4квА!I51</f>
        <v>0</v>
      </c>
      <c r="J51" s="246">
        <f>4квА!J51</f>
        <v>0</v>
      </c>
      <c r="K51" s="215">
        <f>4квА!K51</f>
        <v>0</v>
      </c>
      <c r="L51" s="132"/>
    </row>
    <row r="52" spans="1:12" ht="12.75">
      <c r="A52" s="24" t="s">
        <v>214</v>
      </c>
      <c r="B52" s="4">
        <v>2630</v>
      </c>
      <c r="C52" s="4">
        <v>300</v>
      </c>
      <c r="D52" s="246">
        <f>4квА!D52</f>
        <v>0</v>
      </c>
      <c r="E52" s="115">
        <f>'10a'!F47+'10b'!E50+'10c'!E50+1кв!E52</f>
        <v>0</v>
      </c>
      <c r="F52" s="242">
        <f>4квА!F52</f>
        <v>0</v>
      </c>
      <c r="G52" s="242">
        <f>4квА!G52</f>
        <v>0</v>
      </c>
      <c r="H52" s="246">
        <f>4квА!H52</f>
        <v>0</v>
      </c>
      <c r="I52" s="246">
        <f>4квА!I52</f>
        <v>0</v>
      </c>
      <c r="J52" s="246">
        <f>4квА!J52</f>
        <v>0</v>
      </c>
      <c r="K52" s="215">
        <f>4квА!K52</f>
        <v>0</v>
      </c>
      <c r="L52" s="132"/>
    </row>
    <row r="53" spans="1:12" ht="12.75">
      <c r="A53" s="8" t="s">
        <v>215</v>
      </c>
      <c r="B53" s="23">
        <v>2700</v>
      </c>
      <c r="C53" s="23">
        <v>310</v>
      </c>
      <c r="D53" s="264">
        <f>4квА!D53+4квС!D51</f>
        <v>52318</v>
      </c>
      <c r="E53" s="264">
        <f>'10a'!F48+'10b'!E51+'10c'!E51+1кв!E53</f>
        <v>0</v>
      </c>
      <c r="F53" s="265">
        <f>4квА!F53+4квС!F51</f>
        <v>52318</v>
      </c>
      <c r="G53" s="265">
        <f>4квА!G53</f>
        <v>0</v>
      </c>
      <c r="H53" s="264">
        <f>4квА!H53+4квС!H51</f>
        <v>52318</v>
      </c>
      <c r="I53" s="264">
        <f>4квА!I53+4квС!I51</f>
        <v>52318</v>
      </c>
      <c r="J53" s="264">
        <f>'10a'!AM53+4квС!J51</f>
        <v>0</v>
      </c>
      <c r="K53" s="215">
        <f>4квА!K53</f>
        <v>0</v>
      </c>
      <c r="L53" s="132"/>
    </row>
    <row r="54" spans="1:12" ht="12.75">
      <c r="A54" s="11" t="s">
        <v>57</v>
      </c>
      <c r="B54" s="4">
        <v>2710</v>
      </c>
      <c r="C54" s="4">
        <v>320</v>
      </c>
      <c r="D54" s="246">
        <f>4квА!D54</f>
        <v>0</v>
      </c>
      <c r="E54" s="115">
        <f>'10a'!F49+'10b'!E52+'10c'!E52+1кв!E54</f>
        <v>0</v>
      </c>
      <c r="F54" s="242">
        <f>4квА!F54</f>
        <v>0</v>
      </c>
      <c r="G54" s="242">
        <f>4квА!G54</f>
        <v>0</v>
      </c>
      <c r="H54" s="246">
        <f>4квА!H54</f>
        <v>0</v>
      </c>
      <c r="I54" s="246">
        <f>4квА!I54</f>
        <v>0</v>
      </c>
      <c r="J54" s="246">
        <f>4квА!J54</f>
        <v>0</v>
      </c>
      <c r="K54" s="215">
        <f>4квА!K54</f>
        <v>0</v>
      </c>
      <c r="L54" s="132"/>
    </row>
    <row r="55" spans="1:12" ht="12.75">
      <c r="A55" s="11" t="s">
        <v>58</v>
      </c>
      <c r="B55" s="4">
        <v>2720</v>
      </c>
      <c r="C55" s="4">
        <v>330</v>
      </c>
      <c r="D55" s="246">
        <f>4квА!D55</f>
        <v>0</v>
      </c>
      <c r="E55" s="115">
        <f>'10a'!F50+'10b'!E53+'10c'!E53+1кв!E55</f>
        <v>0</v>
      </c>
      <c r="F55" s="242">
        <f>4квА!F55</f>
        <v>0</v>
      </c>
      <c r="G55" s="242">
        <f>4квА!G55</f>
        <v>0</v>
      </c>
      <c r="H55" s="246">
        <f>4квА!H55</f>
        <v>0</v>
      </c>
      <c r="I55" s="246">
        <f>4квА!I55</f>
        <v>0</v>
      </c>
      <c r="J55" s="246">
        <f>4квА!J55</f>
        <v>0</v>
      </c>
      <c r="K55" s="215">
        <f>4квА!K55</f>
        <v>0</v>
      </c>
      <c r="L55" s="132"/>
    </row>
    <row r="56" spans="1:12" ht="12.75">
      <c r="A56" s="11" t="s">
        <v>216</v>
      </c>
      <c r="B56" s="4">
        <v>2730</v>
      </c>
      <c r="C56" s="4">
        <v>340</v>
      </c>
      <c r="D56" s="264">
        <f>4квА!D56+4квС!D54</f>
        <v>52318</v>
      </c>
      <c r="E56" s="264">
        <f>'10a'!F51+'10b'!E54+'10c'!E54+1кв!E56</f>
        <v>0</v>
      </c>
      <c r="F56" s="265">
        <f>4квА!F56</f>
        <v>0</v>
      </c>
      <c r="G56" s="265">
        <f>4квА!G56</f>
        <v>0</v>
      </c>
      <c r="H56" s="264">
        <f>4квА!H56+4квС!H54</f>
        <v>52318</v>
      </c>
      <c r="I56" s="264">
        <f>4квА!I56+4квС!I54</f>
        <v>52318</v>
      </c>
      <c r="J56" s="264">
        <f>'10a'!AM56+4квС!J54</f>
        <v>0</v>
      </c>
      <c r="K56" s="215">
        <f>4квА!K56</f>
        <v>0</v>
      </c>
      <c r="L56" s="132"/>
    </row>
    <row r="57" spans="1:12" ht="12.75">
      <c r="A57" s="8" t="s">
        <v>217</v>
      </c>
      <c r="B57" s="23">
        <v>2800</v>
      </c>
      <c r="C57" s="23">
        <v>350</v>
      </c>
      <c r="D57" s="246">
        <f>4квА!D57</f>
        <v>0</v>
      </c>
      <c r="E57" s="115">
        <f>'10a'!F52+'10b'!E55+'10c'!E55+1кв!E57</f>
        <v>0</v>
      </c>
      <c r="F57" s="242">
        <f>4квА!F57</f>
        <v>0</v>
      </c>
      <c r="G57" s="242">
        <f>4квА!G57</f>
        <v>0</v>
      </c>
      <c r="H57" s="246">
        <f>4квА!H57</f>
        <v>0</v>
      </c>
      <c r="I57" s="246">
        <f>4квА!I57</f>
        <v>0</v>
      </c>
      <c r="J57" s="246">
        <f>4квА!J57</f>
        <v>0</v>
      </c>
      <c r="K57" s="215">
        <f>4квА!K58</f>
        <v>0</v>
      </c>
      <c r="L57" s="132"/>
    </row>
    <row r="58" spans="1:12" ht="10.5" customHeight="1">
      <c r="A58" s="260" t="s">
        <v>61</v>
      </c>
      <c r="B58" s="23">
        <v>3000</v>
      </c>
      <c r="C58" s="23">
        <v>360</v>
      </c>
      <c r="D58" s="246">
        <f>4квА!D58</f>
        <v>0</v>
      </c>
      <c r="E58" s="115">
        <f>'10a'!F53+'10b'!E56+'10c'!E56+1кв!E58</f>
        <v>0</v>
      </c>
      <c r="F58" s="242">
        <f>4квА!F58</f>
        <v>0</v>
      </c>
      <c r="G58" s="242">
        <f>4квА!G58</f>
        <v>0</v>
      </c>
      <c r="H58" s="246">
        <f>4квА!H58</f>
        <v>0</v>
      </c>
      <c r="I58" s="246">
        <f>4квА!I58</f>
        <v>0</v>
      </c>
      <c r="J58" s="246">
        <f>4квА!J58</f>
        <v>0</v>
      </c>
      <c r="K58" s="215">
        <f>4квА!K59</f>
        <v>0</v>
      </c>
      <c r="L58" s="132"/>
    </row>
    <row r="59" spans="1:12" ht="12.75">
      <c r="A59" s="8" t="s">
        <v>62</v>
      </c>
      <c r="B59" s="23">
        <v>3100</v>
      </c>
      <c r="C59" s="23">
        <v>370</v>
      </c>
      <c r="D59" s="246">
        <f>4квА!D59</f>
        <v>0</v>
      </c>
      <c r="E59" s="115">
        <f>'10a'!F54+'10b'!E57+'10c'!E57+1кв!E59</f>
        <v>0</v>
      </c>
      <c r="F59" s="242">
        <f>4квА!F59</f>
        <v>0</v>
      </c>
      <c r="G59" s="242">
        <f>4квА!G59</f>
        <v>0</v>
      </c>
      <c r="H59" s="246">
        <f>4квА!H59</f>
        <v>0</v>
      </c>
      <c r="I59" s="246">
        <f>4квА!I59</f>
        <v>0</v>
      </c>
      <c r="J59" s="246">
        <f>4квА!J59</f>
        <v>0</v>
      </c>
      <c r="K59" s="215">
        <f>4квА!K60</f>
        <v>0</v>
      </c>
      <c r="L59" s="132"/>
    </row>
    <row r="60" spans="1:12" ht="12.75">
      <c r="A60" s="24" t="s">
        <v>63</v>
      </c>
      <c r="B60" s="4">
        <v>3110</v>
      </c>
      <c r="C60" s="4">
        <v>380</v>
      </c>
      <c r="D60" s="246">
        <f>4квА!D60</f>
        <v>0</v>
      </c>
      <c r="E60" s="115">
        <f>'10a'!F55+'10b'!E58+'10c'!E58+1кв!E60</f>
        <v>0</v>
      </c>
      <c r="F60" s="242">
        <f>4квА!F60</f>
        <v>0</v>
      </c>
      <c r="G60" s="242">
        <f>4квА!G60</f>
        <v>0</v>
      </c>
      <c r="H60" s="246">
        <f>4квА!H60</f>
        <v>0</v>
      </c>
      <c r="I60" s="246">
        <f>4квА!I60</f>
        <v>0</v>
      </c>
      <c r="J60" s="246">
        <f>4квА!J60</f>
        <v>0</v>
      </c>
      <c r="K60" s="215">
        <f>4квА!K61</f>
        <v>0</v>
      </c>
      <c r="L60" s="132"/>
    </row>
    <row r="61" spans="1:12" ht="12.75">
      <c r="A61" s="24" t="s">
        <v>64</v>
      </c>
      <c r="B61" s="4">
        <v>3120</v>
      </c>
      <c r="C61" s="4">
        <v>390</v>
      </c>
      <c r="D61" s="246">
        <f>4квА!D61</f>
        <v>0</v>
      </c>
      <c r="E61" s="115">
        <f>'10a'!F56+'10b'!E59+'10c'!E59+1кв!E61</f>
        <v>0</v>
      </c>
      <c r="F61" s="242">
        <f>4квА!F61</f>
        <v>0</v>
      </c>
      <c r="G61" s="242">
        <f>4квА!G61</f>
        <v>0</v>
      </c>
      <c r="H61" s="246">
        <f>4квА!H61</f>
        <v>0</v>
      </c>
      <c r="I61" s="246">
        <f>4квА!I61</f>
        <v>0</v>
      </c>
      <c r="J61" s="246">
        <f>4квА!J61</f>
        <v>0</v>
      </c>
      <c r="K61" s="215">
        <f>4квА!K62</f>
        <v>0</v>
      </c>
      <c r="L61" s="132"/>
    </row>
    <row r="62" spans="1:12" ht="12.75">
      <c r="A62" s="11" t="s">
        <v>218</v>
      </c>
      <c r="B62" s="4">
        <v>3121</v>
      </c>
      <c r="C62" s="4">
        <v>400</v>
      </c>
      <c r="D62" s="246">
        <f>4квА!D62</f>
        <v>0</v>
      </c>
      <c r="E62" s="115">
        <f>'10a'!F57+'10b'!E60+'10c'!E60+1кв!E62</f>
        <v>0</v>
      </c>
      <c r="F62" s="242">
        <f>4квА!F62</f>
        <v>0</v>
      </c>
      <c r="G62" s="242">
        <f>4квА!G62</f>
        <v>0</v>
      </c>
      <c r="H62" s="246">
        <f>4квА!H62</f>
        <v>0</v>
      </c>
      <c r="I62" s="246">
        <f>4квА!I62</f>
        <v>0</v>
      </c>
      <c r="J62" s="246">
        <f>4квА!J62</f>
        <v>0</v>
      </c>
      <c r="K62" s="215">
        <f>4квА!K63</f>
        <v>0</v>
      </c>
      <c r="L62" s="132"/>
    </row>
    <row r="63" spans="1:12" ht="9" customHeight="1">
      <c r="A63" s="11" t="s">
        <v>219</v>
      </c>
      <c r="B63" s="4">
        <v>3122</v>
      </c>
      <c r="C63" s="4">
        <v>410</v>
      </c>
      <c r="D63" s="246">
        <f>4квА!D63</f>
        <v>0</v>
      </c>
      <c r="E63" s="115">
        <f>'10a'!F58+'10b'!E61+'10c'!E61+1кв!E63</f>
        <v>0</v>
      </c>
      <c r="F63" s="242">
        <f>4квА!F63</f>
        <v>0</v>
      </c>
      <c r="G63" s="242">
        <f>4квА!G63</f>
        <v>0</v>
      </c>
      <c r="H63" s="246">
        <f>4квА!H63</f>
        <v>0</v>
      </c>
      <c r="I63" s="246">
        <f>4квА!I63</f>
        <v>0</v>
      </c>
      <c r="J63" s="246">
        <f>4квА!J63</f>
        <v>0</v>
      </c>
      <c r="K63" s="215">
        <f>4квА!K64</f>
        <v>0</v>
      </c>
      <c r="L63" s="132"/>
    </row>
    <row r="64" spans="1:12" ht="8.25" customHeight="1">
      <c r="A64" s="261" t="s">
        <v>68</v>
      </c>
      <c r="B64" s="55">
        <v>3130</v>
      </c>
      <c r="C64" s="55">
        <v>420</v>
      </c>
      <c r="D64" s="246">
        <f>4квА!D64</f>
        <v>0</v>
      </c>
      <c r="E64" s="115">
        <f>'10a'!F59+'10b'!E62+'10c'!E62+1кв!E64</f>
        <v>0</v>
      </c>
      <c r="F64" s="242">
        <f>4квА!F64</f>
        <v>0</v>
      </c>
      <c r="G64" s="242">
        <f>4квА!G64</f>
        <v>0</v>
      </c>
      <c r="H64" s="246">
        <f>4квА!H64</f>
        <v>0</v>
      </c>
      <c r="I64" s="246">
        <f>4квА!I64</f>
        <v>0</v>
      </c>
      <c r="J64" s="246">
        <f>4квА!J64</f>
        <v>0</v>
      </c>
      <c r="K64" s="215">
        <f>4квА!K65</f>
        <v>0</v>
      </c>
      <c r="L64" s="132"/>
    </row>
    <row r="65" spans="1:12" ht="9.75" customHeight="1">
      <c r="A65" s="11" t="s">
        <v>220</v>
      </c>
      <c r="B65" s="4">
        <v>3131</v>
      </c>
      <c r="C65" s="4">
        <v>430</v>
      </c>
      <c r="D65" s="246">
        <f>4квА!D65</f>
        <v>0</v>
      </c>
      <c r="E65" s="115">
        <f>'10a'!F60+'10b'!E63+'10c'!E63+1кв!E65</f>
        <v>0</v>
      </c>
      <c r="F65" s="242">
        <f>4квА!F65</f>
        <v>0</v>
      </c>
      <c r="G65" s="242">
        <f>4квА!G65</f>
        <v>0</v>
      </c>
      <c r="H65" s="246">
        <f>4квА!H65</f>
        <v>0</v>
      </c>
      <c r="I65" s="246">
        <f>4квА!I65</f>
        <v>0</v>
      </c>
      <c r="J65" s="246">
        <f>4квА!J65</f>
        <v>0</v>
      </c>
      <c r="K65" s="215">
        <f>4квА!K66</f>
        <v>0</v>
      </c>
      <c r="L65" s="132"/>
    </row>
    <row r="66" spans="1:12" ht="12.75">
      <c r="A66" s="11" t="s">
        <v>71</v>
      </c>
      <c r="B66" s="4">
        <v>3132</v>
      </c>
      <c r="C66" s="4">
        <v>440</v>
      </c>
      <c r="D66" s="246">
        <f>4квА!D66</f>
        <v>0</v>
      </c>
      <c r="E66" s="115">
        <f>'10a'!F61+'10b'!E64+'10c'!E64+1кв!E66</f>
        <v>0</v>
      </c>
      <c r="F66" s="242">
        <f>4квА!F66</f>
        <v>0</v>
      </c>
      <c r="G66" s="242">
        <f>4квА!G66</f>
        <v>0</v>
      </c>
      <c r="H66" s="246">
        <f>4квА!H66</f>
        <v>0</v>
      </c>
      <c r="I66" s="246">
        <f>4квА!I66</f>
        <v>0</v>
      </c>
      <c r="J66" s="246">
        <f>4квА!J66</f>
        <v>0</v>
      </c>
      <c r="K66" s="215">
        <f>4квА!K67</f>
        <v>0</v>
      </c>
      <c r="L66" s="132"/>
    </row>
    <row r="67" spans="1:12" ht="9" customHeight="1">
      <c r="A67" s="24" t="s">
        <v>72</v>
      </c>
      <c r="B67" s="4">
        <v>3140</v>
      </c>
      <c r="C67" s="4">
        <v>450</v>
      </c>
      <c r="D67" s="246">
        <f>4квА!D67</f>
        <v>0</v>
      </c>
      <c r="E67" s="115" t="e">
        <f>'10a'!#REF!+'10b'!E65+'10c'!E65+1кв!E67</f>
        <v>#REF!</v>
      </c>
      <c r="F67" s="242">
        <f>4квА!F67</f>
        <v>0</v>
      </c>
      <c r="G67" s="242">
        <f>4квА!G67</f>
        <v>0</v>
      </c>
      <c r="H67" s="246">
        <f>4квА!H67</f>
        <v>0</v>
      </c>
      <c r="I67" s="246">
        <f>4квА!I67</f>
        <v>0</v>
      </c>
      <c r="J67" s="246">
        <f>4квА!J67</f>
        <v>0</v>
      </c>
      <c r="K67" s="215">
        <f>4квА!K68</f>
        <v>0</v>
      </c>
      <c r="L67" s="132"/>
    </row>
    <row r="68" spans="1:12" ht="12.75">
      <c r="A68" s="11" t="s">
        <v>221</v>
      </c>
      <c r="B68" s="4">
        <v>3141</v>
      </c>
      <c r="C68" s="4">
        <v>460</v>
      </c>
      <c r="D68" s="246">
        <f>4квА!D68</f>
        <v>0</v>
      </c>
      <c r="E68" s="115">
        <f>'10a'!F62+'10b'!E66+'10c'!E66+1кв!E68</f>
        <v>0</v>
      </c>
      <c r="F68" s="242">
        <f>4квА!F68</f>
        <v>0</v>
      </c>
      <c r="G68" s="242">
        <f>4квА!G68</f>
        <v>0</v>
      </c>
      <c r="H68" s="246">
        <f>4квА!H68</f>
        <v>0</v>
      </c>
      <c r="I68" s="246">
        <f>4квА!I68</f>
        <v>0</v>
      </c>
      <c r="J68" s="246">
        <f>4квА!J68</f>
        <v>0</v>
      </c>
      <c r="K68" s="215">
        <f>4квА!K69</f>
        <v>0</v>
      </c>
      <c r="L68" s="132"/>
    </row>
    <row r="69" spans="1:11" ht="12.75">
      <c r="A69" s="11" t="s">
        <v>222</v>
      </c>
      <c r="B69" s="4">
        <v>3142</v>
      </c>
      <c r="C69" s="4">
        <v>470</v>
      </c>
      <c r="D69" s="246">
        <f>4квА!D69</f>
        <v>0</v>
      </c>
      <c r="E69" s="115">
        <f>'10a'!F64+'10b'!E67+'10c'!E67+1кв!E69</f>
        <v>0</v>
      </c>
      <c r="F69" s="242" t="str">
        <f>4квА!F69</f>
        <v>-</v>
      </c>
      <c r="G69" s="242">
        <f>4квА!G69</f>
        <v>0</v>
      </c>
      <c r="H69" s="246">
        <f>4квА!H69</f>
        <v>0</v>
      </c>
      <c r="I69" s="246">
        <f>4квА!I69</f>
        <v>0</v>
      </c>
      <c r="J69" s="246">
        <f>4квА!J69</f>
        <v>0</v>
      </c>
      <c r="K69" s="215">
        <f>4квА!K70</f>
        <v>0</v>
      </c>
    </row>
    <row r="70" spans="1:11" ht="12.75">
      <c r="A70" s="11" t="s">
        <v>76</v>
      </c>
      <c r="B70" s="4">
        <v>3143</v>
      </c>
      <c r="C70" s="4">
        <v>480</v>
      </c>
      <c r="D70" s="246">
        <f>4квА!D70</f>
        <v>0</v>
      </c>
      <c r="E70" s="115">
        <f>'10a'!F65+'10b'!E68+'10c'!E68+1кв!E70</f>
        <v>0</v>
      </c>
      <c r="F70" s="242">
        <f>4квА!F70</f>
        <v>0</v>
      </c>
      <c r="G70" s="242">
        <f>4квА!G70</f>
        <v>0</v>
      </c>
      <c r="H70" s="246">
        <f>4квА!H70</f>
        <v>0</v>
      </c>
      <c r="I70" s="246">
        <f>4квА!I70</f>
        <v>0</v>
      </c>
      <c r="J70" s="246">
        <f>4квА!J70</f>
        <v>0</v>
      </c>
      <c r="K70" s="215">
        <f>4квА!K71</f>
        <v>0</v>
      </c>
    </row>
    <row r="71" spans="1:11" ht="9.75" customHeight="1">
      <c r="A71" s="24" t="s">
        <v>169</v>
      </c>
      <c r="B71" s="4">
        <v>3150</v>
      </c>
      <c r="C71" s="4">
        <v>490</v>
      </c>
      <c r="D71" s="246">
        <f>4квА!D71</f>
        <v>0</v>
      </c>
      <c r="E71" s="115">
        <f>'10a'!F66+'10b'!E69+'10c'!E69+1кв!E71</f>
        <v>0</v>
      </c>
      <c r="F71" s="242">
        <f>4квА!F71</f>
        <v>0</v>
      </c>
      <c r="G71" s="242">
        <f>4квА!G71</f>
        <v>0</v>
      </c>
      <c r="H71" s="246">
        <f>4квА!H71</f>
        <v>0</v>
      </c>
      <c r="I71" s="246">
        <f>4квА!I71</f>
        <v>0</v>
      </c>
      <c r="J71" s="246">
        <f>4квА!J71</f>
        <v>0</v>
      </c>
      <c r="K71" s="215">
        <f>4квА!K72</f>
        <v>0</v>
      </c>
    </row>
    <row r="72" spans="1:11" ht="11.25" customHeight="1">
      <c r="A72" s="262" t="s">
        <v>223</v>
      </c>
      <c r="B72" s="34">
        <v>3160</v>
      </c>
      <c r="C72" s="34">
        <v>500</v>
      </c>
      <c r="D72" s="246">
        <f>4квА!D72</f>
        <v>0</v>
      </c>
      <c r="E72" s="123" t="e">
        <f>'10a'!#REF!+'10b'!E70+'10c'!E70+1кв!#REF!</f>
        <v>#REF!</v>
      </c>
      <c r="F72" s="242">
        <f>4квА!F72</f>
        <v>0</v>
      </c>
      <c r="G72" s="242">
        <f>4квА!G72</f>
        <v>0</v>
      </c>
      <c r="H72" s="246">
        <f>4квА!H72</f>
        <v>0</v>
      </c>
      <c r="I72" s="246">
        <f>4квА!I72</f>
        <v>0</v>
      </c>
      <c r="J72" s="246">
        <f>4квА!J72</f>
        <v>0</v>
      </c>
      <c r="K72" s="215">
        <f>4квА!K73</f>
        <v>0</v>
      </c>
    </row>
    <row r="73" spans="1:11" ht="9.75" customHeight="1">
      <c r="A73" s="8" t="s">
        <v>79</v>
      </c>
      <c r="B73" s="23">
        <v>3200</v>
      </c>
      <c r="C73" s="23">
        <v>510</v>
      </c>
      <c r="D73" s="246">
        <f>4квА!D73</f>
        <v>0</v>
      </c>
      <c r="E73" s="104"/>
      <c r="F73" s="242">
        <f>4квА!F73</f>
        <v>0</v>
      </c>
      <c r="G73" s="242">
        <f>4квА!G73</f>
        <v>0</v>
      </c>
      <c r="H73" s="247">
        <f>4квА!H73</f>
        <v>0</v>
      </c>
      <c r="I73" s="246">
        <f>4квА!I73</f>
        <v>0</v>
      </c>
      <c r="J73" s="246">
        <f>4квА!J73</f>
        <v>0</v>
      </c>
      <c r="K73" s="215">
        <f>4квА!K74</f>
        <v>0</v>
      </c>
    </row>
    <row r="74" spans="1:11" ht="24.75" customHeight="1">
      <c r="A74" s="204"/>
      <c r="B74" s="167"/>
      <c r="C74" s="167"/>
      <c r="D74" s="105"/>
      <c r="E74" s="105"/>
      <c r="F74" s="105"/>
      <c r="G74" s="105"/>
      <c r="H74" s="105"/>
      <c r="I74" s="161"/>
      <c r="J74" s="47"/>
      <c r="K74" s="47"/>
    </row>
    <row r="75" spans="1:11" ht="12.75">
      <c r="A75" s="37">
        <v>1</v>
      </c>
      <c r="B75" s="23">
        <v>2</v>
      </c>
      <c r="C75" s="23">
        <v>3</v>
      </c>
      <c r="D75" s="4">
        <v>4</v>
      </c>
      <c r="E75" s="4">
        <v>5</v>
      </c>
      <c r="F75" s="4">
        <v>5</v>
      </c>
      <c r="G75" s="4">
        <v>6</v>
      </c>
      <c r="H75" s="4">
        <v>7</v>
      </c>
      <c r="I75" s="38">
        <v>8</v>
      </c>
      <c r="J75" s="38">
        <v>9</v>
      </c>
      <c r="K75" s="40">
        <v>10</v>
      </c>
    </row>
    <row r="76" spans="1:11" ht="12.75">
      <c r="A76" s="24" t="s">
        <v>139</v>
      </c>
      <c r="B76" s="221">
        <v>3210</v>
      </c>
      <c r="C76" s="221">
        <v>520</v>
      </c>
      <c r="D76" s="215">
        <f>4квА!D76</f>
        <v>0</v>
      </c>
      <c r="E76" s="115" t="e">
        <f>'10a'!#REF!+'10b'!E73+'10c'!E73+1кв!E76</f>
        <v>#REF!</v>
      </c>
      <c r="F76" s="215">
        <f>4квА!F76</f>
        <v>0</v>
      </c>
      <c r="G76" s="242">
        <f>4квА!G76</f>
        <v>0</v>
      </c>
      <c r="H76" s="246">
        <f>4квА!H76</f>
        <v>0</v>
      </c>
      <c r="I76" s="246">
        <f>4квА!I76</f>
        <v>0</v>
      </c>
      <c r="J76" s="246">
        <f>4квА!J76</f>
        <v>0</v>
      </c>
      <c r="K76" s="215">
        <f>4квА!K77</f>
        <v>0</v>
      </c>
    </row>
    <row r="77" spans="1:11" ht="12.75">
      <c r="A77" s="24" t="s">
        <v>81</v>
      </c>
      <c r="B77" s="4">
        <v>3220</v>
      </c>
      <c r="C77" s="4">
        <v>530</v>
      </c>
      <c r="D77" s="215">
        <f>4квА!D77</f>
        <v>0</v>
      </c>
      <c r="E77" s="115" t="e">
        <f>'10a'!#REF!+'10b'!E74+'10c'!E74+1кв!E77</f>
        <v>#REF!</v>
      </c>
      <c r="F77" s="215">
        <f>4квА!F77</f>
        <v>0</v>
      </c>
      <c r="G77" s="242">
        <f>4квА!G77</f>
        <v>0</v>
      </c>
      <c r="H77" s="246">
        <f>4квА!H77</f>
        <v>0</v>
      </c>
      <c r="I77" s="246">
        <f>4квА!I77</f>
        <v>0</v>
      </c>
      <c r="J77" s="246">
        <f>4квА!J77</f>
        <v>0</v>
      </c>
      <c r="K77" s="215">
        <f>4квА!K78</f>
        <v>0</v>
      </c>
    </row>
    <row r="78" spans="1:11" ht="12.75">
      <c r="A78" s="24" t="s">
        <v>224</v>
      </c>
      <c r="B78" s="4">
        <v>3230</v>
      </c>
      <c r="C78" s="4">
        <v>540</v>
      </c>
      <c r="D78" s="215">
        <f>4квА!D78</f>
        <v>0</v>
      </c>
      <c r="E78" s="115" t="e">
        <f>'10a'!#REF!+'10b'!E75+'10c'!E75+1кв!E78</f>
        <v>#REF!</v>
      </c>
      <c r="F78" s="215">
        <f>4квА!F78</f>
        <v>0</v>
      </c>
      <c r="G78" s="242">
        <f>4квА!G78</f>
        <v>0</v>
      </c>
      <c r="H78" s="246">
        <f>4квА!H78</f>
        <v>0</v>
      </c>
      <c r="I78" s="246">
        <f>4квА!I78</f>
        <v>0</v>
      </c>
      <c r="J78" s="246">
        <f>4квА!J78</f>
        <v>0</v>
      </c>
      <c r="K78" s="215">
        <f>4квА!K79</f>
        <v>0</v>
      </c>
    </row>
    <row r="79" spans="1:11" ht="12.75">
      <c r="A79" s="24" t="s">
        <v>82</v>
      </c>
      <c r="B79" s="4">
        <v>3240</v>
      </c>
      <c r="C79" s="4">
        <v>550</v>
      </c>
      <c r="D79" s="215">
        <f>4квА!D79</f>
        <v>0</v>
      </c>
      <c r="E79" s="115" t="e">
        <f>'10a'!#REF!+'10b'!E76+'10c'!E76+1кв!E79</f>
        <v>#REF!</v>
      </c>
      <c r="F79" s="215">
        <f>4квА!F79</f>
        <v>0</v>
      </c>
      <c r="G79" s="242">
        <f>4квА!G79</f>
        <v>0</v>
      </c>
      <c r="H79" s="246">
        <f>4квА!H79</f>
        <v>0</v>
      </c>
      <c r="I79" s="246">
        <f>4квА!I79</f>
        <v>0</v>
      </c>
      <c r="J79" s="246">
        <f>4квА!J79</f>
        <v>0</v>
      </c>
      <c r="K79" s="215">
        <f>4квА!K80</f>
        <v>0</v>
      </c>
    </row>
    <row r="80" spans="1:11" ht="12.75">
      <c r="A80" s="51" t="s">
        <v>140</v>
      </c>
      <c r="B80" s="51">
        <v>4100</v>
      </c>
      <c r="C80" s="51">
        <v>560</v>
      </c>
      <c r="D80" s="242">
        <f>4квА!D80</f>
        <v>0</v>
      </c>
      <c r="E80" s="115" t="e">
        <f>'10a'!#REF!+'10b'!E77+'10c'!E77+1кв!E80</f>
        <v>#REF!</v>
      </c>
      <c r="F80" s="215">
        <f>4квА!F80</f>
        <v>0</v>
      </c>
      <c r="G80" s="242">
        <f>4квА!G80</f>
        <v>0</v>
      </c>
      <c r="H80" s="246">
        <f>4квА!H80</f>
        <v>0</v>
      </c>
      <c r="I80" s="246">
        <f>4квА!I80</f>
        <v>0</v>
      </c>
      <c r="J80" s="246">
        <f>4квА!J80</f>
        <v>0</v>
      </c>
      <c r="K80" s="215">
        <f>4квА!K81</f>
        <v>0</v>
      </c>
    </row>
    <row r="81" spans="1:11" ht="12.75">
      <c r="A81" s="227" t="s">
        <v>86</v>
      </c>
      <c r="B81" s="194">
        <v>4110</v>
      </c>
      <c r="C81" s="194">
        <v>570</v>
      </c>
      <c r="D81" s="215">
        <f>4квА!D80</f>
        <v>0</v>
      </c>
      <c r="E81" s="115" t="e">
        <f>'10a'!#REF!+'10b'!E78+'10c'!E78+1кв!E81</f>
        <v>#REF!</v>
      </c>
      <c r="F81" s="215">
        <f>4квА!F81</f>
        <v>0</v>
      </c>
      <c r="G81" s="242">
        <f>4квА!G81</f>
        <v>0</v>
      </c>
      <c r="H81" s="246">
        <f>4квА!H81</f>
        <v>0</v>
      </c>
      <c r="I81" s="246">
        <f>4квА!I81</f>
        <v>0</v>
      </c>
      <c r="J81" s="246">
        <f>4квА!J81</f>
        <v>0</v>
      </c>
      <c r="K81" s="215">
        <f>4квА!K82</f>
        <v>0</v>
      </c>
    </row>
    <row r="82" spans="1:11" ht="12.75">
      <c r="A82" s="54" t="s">
        <v>87</v>
      </c>
      <c r="B82" s="55">
        <v>4111</v>
      </c>
      <c r="C82" s="55">
        <v>580</v>
      </c>
      <c r="D82" s="215">
        <f>4квА!D81</f>
        <v>0</v>
      </c>
      <c r="E82" s="115">
        <f>'10a'!F82+'10b'!E79+'10c'!E79+1кв!E82</f>
        <v>0</v>
      </c>
      <c r="F82" s="215">
        <f>4квА!F82</f>
        <v>0</v>
      </c>
      <c r="G82" s="242">
        <f>4квА!G82</f>
        <v>0</v>
      </c>
      <c r="H82" s="246">
        <f>4квА!H82</f>
        <v>0</v>
      </c>
      <c r="I82" s="246">
        <f>4квА!I82</f>
        <v>0</v>
      </c>
      <c r="J82" s="246">
        <f>4квА!J82</f>
        <v>0</v>
      </c>
      <c r="K82" s="215">
        <f>4квА!K83</f>
        <v>0</v>
      </c>
    </row>
    <row r="83" spans="1:11" ht="12.75">
      <c r="A83" s="11" t="s">
        <v>88</v>
      </c>
      <c r="B83" s="4">
        <v>4112</v>
      </c>
      <c r="C83" s="4">
        <v>590</v>
      </c>
      <c r="D83" s="215">
        <f>4квА!D82</f>
        <v>0</v>
      </c>
      <c r="E83" s="115">
        <f>'10a'!F83+'10b'!E80+'10c'!E80+1кв!E83</f>
        <v>0</v>
      </c>
      <c r="F83" s="215">
        <f>4квА!F83</f>
        <v>0</v>
      </c>
      <c r="G83" s="242">
        <f>4квА!G83</f>
        <v>0</v>
      </c>
      <c r="H83" s="246">
        <f>4квА!H83</f>
        <v>0</v>
      </c>
      <c r="I83" s="246">
        <f>4квА!I83</f>
        <v>0</v>
      </c>
      <c r="J83" s="246">
        <f>4квА!J83</f>
        <v>0</v>
      </c>
      <c r="K83" s="215">
        <f>4квА!K84</f>
        <v>0</v>
      </c>
    </row>
    <row r="84" spans="1:11" ht="12.75">
      <c r="A84" s="11" t="s">
        <v>89</v>
      </c>
      <c r="B84" s="4">
        <v>4113</v>
      </c>
      <c r="C84" s="4">
        <v>600</v>
      </c>
      <c r="D84" s="215">
        <f>4квА!D83</f>
        <v>0</v>
      </c>
      <c r="E84" s="115">
        <f>'10a'!F84+'10b'!E81+'10c'!E81+1кв!E84</f>
        <v>0</v>
      </c>
      <c r="F84" s="215">
        <f>4квА!F84</f>
        <v>0</v>
      </c>
      <c r="G84" s="242">
        <f>4квА!G84</f>
        <v>0</v>
      </c>
      <c r="H84" s="246">
        <f>4квА!H84</f>
        <v>0</v>
      </c>
      <c r="I84" s="246">
        <f>4квА!I84</f>
        <v>0</v>
      </c>
      <c r="J84" s="246">
        <f>4квА!J84</f>
        <v>0</v>
      </c>
      <c r="K84" s="215">
        <f>4квА!K85</f>
        <v>0</v>
      </c>
    </row>
    <row r="85" spans="1:11" ht="12.75">
      <c r="A85" s="219" t="s">
        <v>138</v>
      </c>
      <c r="B85" s="219">
        <v>4200</v>
      </c>
      <c r="C85" s="219">
        <v>610</v>
      </c>
      <c r="D85" s="215">
        <f>4квА!D84</f>
        <v>0</v>
      </c>
      <c r="E85" s="115">
        <f>'10a'!F85+'10b'!E82+'10c'!E82+1кв!E85</f>
        <v>0</v>
      </c>
      <c r="F85" s="215">
        <f>4квА!F85</f>
        <v>0</v>
      </c>
      <c r="G85" s="242">
        <f>4квА!G85</f>
        <v>0</v>
      </c>
      <c r="H85" s="246">
        <f>4квА!H85</f>
        <v>0</v>
      </c>
      <c r="I85" s="246">
        <f>4квА!I85</f>
        <v>0</v>
      </c>
      <c r="J85" s="246">
        <f>4квА!J85</f>
        <v>0</v>
      </c>
      <c r="K85" s="215">
        <f>4квА!K86</f>
        <v>0</v>
      </c>
    </row>
    <row r="86" spans="1:11" ht="12.75">
      <c r="A86" s="9" t="s">
        <v>90</v>
      </c>
      <c r="B86" s="4">
        <v>4210</v>
      </c>
      <c r="C86" s="4">
        <v>620</v>
      </c>
      <c r="D86" s="215">
        <f>4квА!D85</f>
        <v>0</v>
      </c>
      <c r="E86" s="115">
        <f>'10a'!F86+'10b'!E83+'10c'!E83+1кв!E86</f>
        <v>0</v>
      </c>
      <c r="F86" s="246">
        <f>4квА!F86</f>
        <v>0</v>
      </c>
      <c r="G86" s="242">
        <f>4квА!G86</f>
        <v>0</v>
      </c>
      <c r="H86" s="246">
        <f>4квА!H86</f>
        <v>0</v>
      </c>
      <c r="I86" s="246">
        <f>4квА!I86</f>
        <v>0</v>
      </c>
      <c r="J86" s="246">
        <f>4квА!J86</f>
        <v>0</v>
      </c>
      <c r="K86" s="215" t="str">
        <f>4квА!K87</f>
        <v>-</v>
      </c>
    </row>
    <row r="87" spans="1:11" ht="12.75">
      <c r="A87" s="227" t="s">
        <v>91</v>
      </c>
      <c r="B87" s="194">
        <v>5000</v>
      </c>
      <c r="C87" s="194">
        <v>630</v>
      </c>
      <c r="D87" s="242">
        <f>4квА!D88</f>
        <v>0</v>
      </c>
      <c r="E87" s="115">
        <f>'10a'!F87+'10b'!E84+'10c'!E84+1кв!E87</f>
        <v>263198</v>
      </c>
      <c r="F87" s="115">
        <f>4квА!F87</f>
        <v>263198</v>
      </c>
      <c r="G87" s="242" t="str">
        <f>4квА!G87</f>
        <v>-</v>
      </c>
      <c r="H87" s="246">
        <f>4квА!H87</f>
        <v>0</v>
      </c>
      <c r="I87" s="246">
        <f>4квА!I87</f>
        <v>0</v>
      </c>
      <c r="J87" s="246" t="str">
        <f>4квА!J87</f>
        <v>-</v>
      </c>
      <c r="K87" s="215" t="str">
        <f>4квА!K87</f>
        <v>-</v>
      </c>
    </row>
    <row r="88" spans="1:11" ht="12.75">
      <c r="A88" s="227" t="s">
        <v>85</v>
      </c>
      <c r="B88" s="194">
        <v>9000</v>
      </c>
      <c r="C88" s="194">
        <v>640</v>
      </c>
      <c r="D88" s="103" t="s">
        <v>21</v>
      </c>
      <c r="E88" s="115" t="e">
        <f>'10a'!F88+'10b'!E85+'10c'!E85+1кв!#REF!</f>
        <v>#REF!</v>
      </c>
      <c r="F88" s="247">
        <f>4квА!F88</f>
        <v>0</v>
      </c>
      <c r="G88" s="103" t="s">
        <v>21</v>
      </c>
      <c r="H88" s="103" t="s">
        <v>21</v>
      </c>
      <c r="I88" s="103" t="s">
        <v>21</v>
      </c>
      <c r="J88" s="103" t="s">
        <v>21</v>
      </c>
      <c r="K88" s="131" t="s">
        <v>21</v>
      </c>
    </row>
    <row r="89" ht="12.75">
      <c r="A89" s="122" t="s">
        <v>149</v>
      </c>
    </row>
    <row r="91" spans="1:10" ht="12.75">
      <c r="A91" s="27" t="s">
        <v>93</v>
      </c>
      <c r="C91" t="s">
        <v>101</v>
      </c>
      <c r="H91" t="s">
        <v>126</v>
      </c>
      <c r="I91" s="271" t="s">
        <v>249</v>
      </c>
      <c r="J91" s="272"/>
    </row>
    <row r="92" spans="4:9" ht="12.75">
      <c r="D92" s="3" t="s">
        <v>96</v>
      </c>
      <c r="I92" s="3" t="s">
        <v>187</v>
      </c>
    </row>
    <row r="93" spans="4:8" ht="12.75">
      <c r="D93" s="3"/>
      <c r="H93" s="3"/>
    </row>
    <row r="94" spans="1:10" ht="12.75">
      <c r="A94" s="27" t="s">
        <v>94</v>
      </c>
      <c r="C94" t="s">
        <v>101</v>
      </c>
      <c r="H94" t="s">
        <v>102</v>
      </c>
      <c r="I94" s="80" t="s">
        <v>127</v>
      </c>
      <c r="J94" s="48"/>
    </row>
    <row r="95" spans="4:9" ht="12.75">
      <c r="D95" s="3" t="s">
        <v>96</v>
      </c>
      <c r="I95" s="3" t="s">
        <v>186</v>
      </c>
    </row>
    <row r="96" ht="12.75">
      <c r="A96" s="269">
        <v>43040</v>
      </c>
    </row>
    <row r="97" ht="12.75">
      <c r="A97" s="266"/>
    </row>
  </sheetData>
  <sheetProtection/>
  <mergeCells count="9">
    <mergeCell ref="I91:J91"/>
    <mergeCell ref="H8:I8"/>
    <mergeCell ref="H9:I9"/>
    <mergeCell ref="H11:I11"/>
    <mergeCell ref="H10:I10"/>
    <mergeCell ref="A5:D5"/>
    <mergeCell ref="A6:G6"/>
    <mergeCell ref="H6:I6"/>
    <mergeCell ref="H7:I7"/>
  </mergeCells>
  <printOptions/>
  <pageMargins left="0.3937007874015748" right="0.3937007874015748" top="1.1023622047244095" bottom="0.708661417322834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4">
      <selection activeCell="A1" sqref="A1:K94"/>
    </sheetView>
  </sheetViews>
  <sheetFormatPr defaultColWidth="9.140625" defaultRowHeight="12.75"/>
  <cols>
    <col min="1" max="1" width="56.140625" style="0" customWidth="1"/>
    <col min="2" max="2" width="7.00390625" style="0" customWidth="1"/>
    <col min="3" max="3" width="5.28125" style="0" customWidth="1"/>
    <col min="4" max="4" width="9.00390625" style="0" customWidth="1"/>
    <col min="5" max="5" width="9.140625" style="0" hidden="1" customWidth="1"/>
    <col min="9" max="9" width="7.7109375" style="0" customWidth="1"/>
    <col min="10" max="10" width="7.28125" style="0" customWidth="1"/>
    <col min="11" max="11" width="8.57421875" style="0" customWidth="1"/>
  </cols>
  <sheetData>
    <row r="1" ht="15">
      <c r="H1" s="1" t="s">
        <v>164</v>
      </c>
    </row>
    <row r="2" spans="5:6" ht="12.75">
      <c r="E2" s="29" t="s">
        <v>1</v>
      </c>
      <c r="F2" s="29" t="s">
        <v>171</v>
      </c>
    </row>
    <row r="3" spans="5:6" ht="12.75">
      <c r="E3" s="2" t="s">
        <v>135</v>
      </c>
      <c r="F3" s="2" t="s">
        <v>166</v>
      </c>
    </row>
    <row r="4" spans="5:6" ht="12.75">
      <c r="E4" s="2" t="s">
        <v>2</v>
      </c>
      <c r="F4" s="2" t="s">
        <v>170</v>
      </c>
    </row>
    <row r="5" spans="1:10" ht="15.75">
      <c r="A5" s="275" t="s">
        <v>3</v>
      </c>
      <c r="B5" s="275"/>
      <c r="C5" s="275"/>
      <c r="D5" s="275"/>
      <c r="J5" t="s">
        <v>100</v>
      </c>
    </row>
    <row r="6" spans="1:11" ht="12.75">
      <c r="A6" s="276" t="s">
        <v>98</v>
      </c>
      <c r="B6" s="276"/>
      <c r="C6" s="276"/>
      <c r="D6" s="276"/>
      <c r="E6" s="276"/>
      <c r="F6" s="276"/>
      <c r="G6" s="276"/>
      <c r="H6" s="277"/>
      <c r="I6" s="280"/>
      <c r="J6" s="189"/>
      <c r="K6" s="30"/>
    </row>
    <row r="7" spans="1:11" ht="12.75">
      <c r="A7" s="279" t="s">
        <v>248</v>
      </c>
      <c r="B7" s="279"/>
      <c r="C7" s="279"/>
      <c r="D7" s="279"/>
      <c r="E7" s="30"/>
      <c r="F7" s="30"/>
      <c r="G7" s="30"/>
      <c r="H7" s="277"/>
      <c r="I7" s="277"/>
      <c r="J7" s="189"/>
      <c r="K7" s="30"/>
    </row>
    <row r="8" spans="1:11" ht="12.75">
      <c r="A8" s="31" t="s">
        <v>189</v>
      </c>
      <c r="B8" s="30"/>
      <c r="C8" s="30"/>
      <c r="D8" s="30"/>
      <c r="E8" s="30"/>
      <c r="F8" s="30"/>
      <c r="G8" s="30"/>
      <c r="H8" s="277" t="s">
        <v>6</v>
      </c>
      <c r="I8" s="277"/>
      <c r="J8" s="187" t="s">
        <v>123</v>
      </c>
      <c r="K8" s="30"/>
    </row>
    <row r="9" spans="1:11" ht="12.75">
      <c r="A9" s="31" t="s">
        <v>193</v>
      </c>
      <c r="B9" s="30"/>
      <c r="C9" s="30"/>
      <c r="D9" s="30"/>
      <c r="E9" s="30"/>
      <c r="F9" s="30"/>
      <c r="G9" s="30"/>
      <c r="H9" s="277" t="s">
        <v>7</v>
      </c>
      <c r="I9" s="277"/>
      <c r="J9" s="187" t="s">
        <v>124</v>
      </c>
      <c r="K9" s="30"/>
    </row>
    <row r="10" spans="1:11" ht="12.75">
      <c r="A10" s="31" t="s">
        <v>194</v>
      </c>
      <c r="B10" s="30"/>
      <c r="C10" s="30"/>
      <c r="D10" s="30"/>
      <c r="E10" s="30"/>
      <c r="F10" s="30"/>
      <c r="G10" s="30"/>
      <c r="H10" s="277" t="s">
        <v>157</v>
      </c>
      <c r="I10" s="277"/>
      <c r="J10" s="187" t="s">
        <v>160</v>
      </c>
      <c r="K10" s="30"/>
    </row>
    <row r="11" spans="1:11" ht="12.75">
      <c r="A11" s="31" t="s">
        <v>131</v>
      </c>
      <c r="B11" s="30"/>
      <c r="C11" s="30"/>
      <c r="D11" s="30"/>
      <c r="E11" s="30"/>
      <c r="F11" s="30"/>
      <c r="G11" s="30"/>
      <c r="H11" s="277"/>
      <c r="I11" s="277"/>
      <c r="J11" s="189"/>
      <c r="K11" s="30"/>
    </row>
    <row r="12" spans="1:11" ht="12.75">
      <c r="A12" s="31" t="s">
        <v>103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2.75">
      <c r="A13" s="31" t="s">
        <v>236</v>
      </c>
      <c r="B13" s="30"/>
      <c r="C13" s="30"/>
      <c r="D13" s="30"/>
      <c r="E13" s="30"/>
      <c r="F13" s="184">
        <v>10</v>
      </c>
      <c r="G13" s="30" t="s">
        <v>177</v>
      </c>
      <c r="H13" s="30"/>
      <c r="I13" s="30"/>
      <c r="J13" s="30"/>
      <c r="K13" s="30"/>
    </row>
    <row r="14" spans="1:11" ht="12.75">
      <c r="A14" s="31" t="s">
        <v>105</v>
      </c>
      <c r="B14" s="30"/>
      <c r="C14" s="30"/>
      <c r="D14" s="30">
        <v>1011220</v>
      </c>
      <c r="E14" s="30"/>
      <c r="F14" s="30" t="s">
        <v>247</v>
      </c>
      <c r="G14" s="30"/>
      <c r="H14" s="30"/>
      <c r="I14" s="30"/>
      <c r="J14" s="30"/>
      <c r="K14" s="30"/>
    </row>
    <row r="15" ht="12.75">
      <c r="A15" s="3" t="s">
        <v>159</v>
      </c>
    </row>
    <row r="16" ht="12.75">
      <c r="A16" s="3" t="s">
        <v>99</v>
      </c>
    </row>
    <row r="17" spans="1:11" ht="59.25" customHeight="1" thickBot="1">
      <c r="A17" s="56" t="s">
        <v>10</v>
      </c>
      <c r="B17" s="57" t="s">
        <v>192</v>
      </c>
      <c r="C17" s="57" t="s">
        <v>12</v>
      </c>
      <c r="D17" s="57" t="s">
        <v>142</v>
      </c>
      <c r="E17" s="57" t="s">
        <v>14</v>
      </c>
      <c r="F17" s="57" t="s">
        <v>143</v>
      </c>
      <c r="G17" s="57" t="s">
        <v>144</v>
      </c>
      <c r="H17" s="57" t="s">
        <v>145</v>
      </c>
      <c r="I17" s="57" t="s">
        <v>185</v>
      </c>
      <c r="J17" s="57" t="s">
        <v>184</v>
      </c>
      <c r="K17" s="57" t="s">
        <v>148</v>
      </c>
    </row>
    <row r="18" spans="1:11" ht="14.25" thickBot="1" thickTop="1">
      <c r="A18" s="62">
        <v>1</v>
      </c>
      <c r="B18" s="63">
        <v>2</v>
      </c>
      <c r="C18" s="63">
        <v>3</v>
      </c>
      <c r="D18" s="63">
        <v>4</v>
      </c>
      <c r="E18" s="64">
        <v>5</v>
      </c>
      <c r="F18" s="64">
        <v>5</v>
      </c>
      <c r="G18" s="63">
        <v>6</v>
      </c>
      <c r="H18" s="63">
        <v>7</v>
      </c>
      <c r="I18" s="63">
        <v>8</v>
      </c>
      <c r="J18" s="63">
        <v>9</v>
      </c>
      <c r="K18" s="63">
        <v>10</v>
      </c>
    </row>
    <row r="19" spans="1:11" ht="13.5" thickTop="1">
      <c r="A19" s="58" t="s">
        <v>182</v>
      </c>
      <c r="B19" s="59" t="s">
        <v>21</v>
      </c>
      <c r="C19" s="224" t="s">
        <v>225</v>
      </c>
      <c r="D19" s="102">
        <v>52318</v>
      </c>
      <c r="E19" s="102"/>
      <c r="F19" s="102">
        <v>52318</v>
      </c>
      <c r="G19" s="102"/>
      <c r="H19" s="102">
        <v>52318</v>
      </c>
      <c r="I19" s="102">
        <v>52318</v>
      </c>
      <c r="J19" s="102"/>
      <c r="K19" s="102" t="s">
        <v>178</v>
      </c>
    </row>
    <row r="20" spans="1:11" ht="12.75">
      <c r="A20" s="7" t="s">
        <v>22</v>
      </c>
      <c r="B20" s="5">
        <v>2000</v>
      </c>
      <c r="C20" s="225" t="s">
        <v>226</v>
      </c>
      <c r="D20" s="102">
        <v>52318</v>
      </c>
      <c r="E20" s="102"/>
      <c r="F20" s="102">
        <v>52318</v>
      </c>
      <c r="G20" s="102"/>
      <c r="H20" s="102">
        <v>52318</v>
      </c>
      <c r="I20" s="102">
        <v>52318</v>
      </c>
      <c r="J20" s="102"/>
      <c r="K20" s="102" t="s">
        <v>178</v>
      </c>
    </row>
    <row r="21" spans="1:11" ht="12.75">
      <c r="A21" s="8" t="s">
        <v>23</v>
      </c>
      <c r="B21" s="5">
        <v>2100</v>
      </c>
      <c r="C21" s="225" t="s">
        <v>227</v>
      </c>
      <c r="D21" s="102"/>
      <c r="E21" s="102"/>
      <c r="F21" s="102"/>
      <c r="G21" s="102"/>
      <c r="H21" s="102"/>
      <c r="I21" s="102"/>
      <c r="J21" s="102"/>
      <c r="K21" s="102" t="s">
        <v>178</v>
      </c>
    </row>
    <row r="22" spans="1:11" ht="12.75">
      <c r="A22" s="9" t="s">
        <v>203</v>
      </c>
      <c r="B22" s="10">
        <v>2110</v>
      </c>
      <c r="C22" s="232" t="s">
        <v>228</v>
      </c>
      <c r="D22" s="102" t="s">
        <v>178</v>
      </c>
      <c r="E22" s="102"/>
      <c r="F22" s="102" t="s">
        <v>178</v>
      </c>
      <c r="G22" s="102" t="s">
        <v>178</v>
      </c>
      <c r="H22" s="102" t="s">
        <v>178</v>
      </c>
      <c r="I22" s="102" t="s">
        <v>178</v>
      </c>
      <c r="J22" s="102" t="s">
        <v>178</v>
      </c>
      <c r="K22" s="102" t="s">
        <v>178</v>
      </c>
    </row>
    <row r="23" spans="1:11" ht="12.75">
      <c r="A23" s="11" t="s">
        <v>25</v>
      </c>
      <c r="B23" s="4">
        <v>2111</v>
      </c>
      <c r="C23" s="233" t="s">
        <v>229</v>
      </c>
      <c r="D23" s="102" t="s">
        <v>178</v>
      </c>
      <c r="E23" s="102"/>
      <c r="F23" s="102" t="s">
        <v>178</v>
      </c>
      <c r="G23" s="102" t="s">
        <v>178</v>
      </c>
      <c r="H23" s="102" t="s">
        <v>178</v>
      </c>
      <c r="I23" s="102" t="s">
        <v>178</v>
      </c>
      <c r="J23" s="102" t="s">
        <v>178</v>
      </c>
      <c r="K23" s="102" t="s">
        <v>178</v>
      </c>
    </row>
    <row r="24" spans="1:11" ht="12.75">
      <c r="A24" s="11" t="s">
        <v>26</v>
      </c>
      <c r="B24" s="4">
        <v>2112</v>
      </c>
      <c r="C24" s="233" t="s">
        <v>230</v>
      </c>
      <c r="D24" s="102" t="s">
        <v>178</v>
      </c>
      <c r="E24" s="102"/>
      <c r="F24" s="102" t="s">
        <v>178</v>
      </c>
      <c r="G24" s="102" t="s">
        <v>178</v>
      </c>
      <c r="H24" s="102" t="s">
        <v>178</v>
      </c>
      <c r="I24" s="102" t="s">
        <v>178</v>
      </c>
      <c r="J24" s="102" t="s">
        <v>178</v>
      </c>
      <c r="K24" s="102" t="s">
        <v>178</v>
      </c>
    </row>
    <row r="25" spans="1:11" ht="12.75">
      <c r="A25" s="9" t="s">
        <v>204</v>
      </c>
      <c r="B25" s="12">
        <v>2120</v>
      </c>
      <c r="C25" s="234" t="s">
        <v>231</v>
      </c>
      <c r="D25" s="102" t="s">
        <v>178</v>
      </c>
      <c r="E25" s="102"/>
      <c r="F25" s="102" t="s">
        <v>178</v>
      </c>
      <c r="G25" s="102" t="s">
        <v>178</v>
      </c>
      <c r="H25" s="102" t="s">
        <v>178</v>
      </c>
      <c r="I25" s="102" t="s">
        <v>178</v>
      </c>
      <c r="J25" s="102" t="s">
        <v>178</v>
      </c>
      <c r="K25" s="102" t="s">
        <v>178</v>
      </c>
    </row>
    <row r="26" spans="1:11" ht="12.75">
      <c r="A26" s="226" t="s">
        <v>205</v>
      </c>
      <c r="B26" s="228">
        <v>2200</v>
      </c>
      <c r="C26" s="235" t="s">
        <v>232</v>
      </c>
      <c r="D26" s="102" t="s">
        <v>178</v>
      </c>
      <c r="E26" s="102"/>
      <c r="F26" s="102" t="s">
        <v>178</v>
      </c>
      <c r="G26" s="102" t="s">
        <v>178</v>
      </c>
      <c r="H26" s="102" t="s">
        <v>178</v>
      </c>
      <c r="I26" s="102" t="s">
        <v>178</v>
      </c>
      <c r="J26" s="102" t="s">
        <v>178</v>
      </c>
      <c r="K26" s="102" t="s">
        <v>178</v>
      </c>
    </row>
    <row r="27" spans="1:11" ht="12.75">
      <c r="A27" s="11" t="s">
        <v>206</v>
      </c>
      <c r="B27" s="4">
        <v>2210</v>
      </c>
      <c r="C27" s="233" t="s">
        <v>233</v>
      </c>
      <c r="D27" s="102" t="s">
        <v>178</v>
      </c>
      <c r="E27" s="102"/>
      <c r="F27" s="102" t="s">
        <v>178</v>
      </c>
      <c r="G27" s="102" t="s">
        <v>178</v>
      </c>
      <c r="H27" s="102" t="s">
        <v>178</v>
      </c>
      <c r="I27" s="102" t="s">
        <v>178</v>
      </c>
      <c r="J27" s="102" t="s">
        <v>178</v>
      </c>
      <c r="K27" s="102" t="s">
        <v>178</v>
      </c>
    </row>
    <row r="28" spans="1:11" ht="12.75">
      <c r="A28" s="11" t="s">
        <v>30</v>
      </c>
      <c r="B28" s="4">
        <v>2220</v>
      </c>
      <c r="C28" s="4">
        <v>100</v>
      </c>
      <c r="D28" s="102" t="s">
        <v>178</v>
      </c>
      <c r="E28" s="102"/>
      <c r="F28" s="102" t="s">
        <v>178</v>
      </c>
      <c r="G28" s="102" t="s">
        <v>178</v>
      </c>
      <c r="H28" s="102" t="s">
        <v>178</v>
      </c>
      <c r="I28" s="102" t="s">
        <v>178</v>
      </c>
      <c r="J28" s="102" t="s">
        <v>178</v>
      </c>
      <c r="K28" s="102" t="s">
        <v>178</v>
      </c>
    </row>
    <row r="29" spans="1:11" ht="12.75">
      <c r="A29" s="11" t="s">
        <v>31</v>
      </c>
      <c r="B29" s="4">
        <v>2230</v>
      </c>
      <c r="C29" s="4" t="s">
        <v>32</v>
      </c>
      <c r="D29" s="102" t="s">
        <v>178</v>
      </c>
      <c r="E29" s="102"/>
      <c r="F29" s="102" t="s">
        <v>178</v>
      </c>
      <c r="G29" s="102" t="s">
        <v>178</v>
      </c>
      <c r="H29" s="102" t="s">
        <v>178</v>
      </c>
      <c r="I29" s="102" t="s">
        <v>178</v>
      </c>
      <c r="J29" s="102" t="s">
        <v>178</v>
      </c>
      <c r="K29" s="102" t="s">
        <v>178</v>
      </c>
    </row>
    <row r="30" spans="1:11" ht="12.75">
      <c r="A30" s="11" t="s">
        <v>137</v>
      </c>
      <c r="B30" s="4">
        <v>2240</v>
      </c>
      <c r="C30" s="4">
        <v>120</v>
      </c>
      <c r="D30" s="102" t="s">
        <v>178</v>
      </c>
      <c r="E30" s="102"/>
      <c r="F30" s="102" t="s">
        <v>178</v>
      </c>
      <c r="G30" s="102" t="s">
        <v>178</v>
      </c>
      <c r="H30" s="102" t="s">
        <v>178</v>
      </c>
      <c r="I30" s="102" t="s">
        <v>178</v>
      </c>
      <c r="J30" s="102" t="s">
        <v>178</v>
      </c>
      <c r="K30" s="102" t="s">
        <v>178</v>
      </c>
    </row>
    <row r="31" spans="1:11" ht="12.75">
      <c r="A31" s="11" t="s">
        <v>40</v>
      </c>
      <c r="B31" s="4">
        <v>2250</v>
      </c>
      <c r="C31" s="4">
        <v>130</v>
      </c>
      <c r="D31" s="102" t="s">
        <v>178</v>
      </c>
      <c r="E31" s="102"/>
      <c r="F31" s="102" t="s">
        <v>178</v>
      </c>
      <c r="G31" s="102" t="s">
        <v>178</v>
      </c>
      <c r="H31" s="102" t="s">
        <v>178</v>
      </c>
      <c r="I31" s="102" t="s">
        <v>178</v>
      </c>
      <c r="J31" s="102" t="s">
        <v>178</v>
      </c>
      <c r="K31" s="102" t="s">
        <v>178</v>
      </c>
    </row>
    <row r="32" spans="1:11" ht="12.75">
      <c r="A32" s="227" t="s">
        <v>207</v>
      </c>
      <c r="B32" s="229">
        <v>2260</v>
      </c>
      <c r="C32" s="12">
        <v>140</v>
      </c>
      <c r="D32" s="102" t="s">
        <v>178</v>
      </c>
      <c r="E32" s="102"/>
      <c r="F32" s="102" t="s">
        <v>178</v>
      </c>
      <c r="G32" s="102" t="s">
        <v>178</v>
      </c>
      <c r="H32" s="102" t="s">
        <v>178</v>
      </c>
      <c r="I32" s="102" t="s">
        <v>178</v>
      </c>
      <c r="J32" s="102" t="s">
        <v>178</v>
      </c>
      <c r="K32" s="102" t="s">
        <v>178</v>
      </c>
    </row>
    <row r="33" spans="1:11" ht="12.75" customHeight="1">
      <c r="A33" s="227" t="s">
        <v>42</v>
      </c>
      <c r="B33" s="229">
        <v>2270</v>
      </c>
      <c r="C33" s="12">
        <v>150</v>
      </c>
      <c r="D33" s="102" t="s">
        <v>178</v>
      </c>
      <c r="E33" s="102"/>
      <c r="F33" s="102" t="s">
        <v>178</v>
      </c>
      <c r="G33" s="102" t="s">
        <v>178</v>
      </c>
      <c r="H33" s="102" t="s">
        <v>178</v>
      </c>
      <c r="I33" s="102" t="s">
        <v>178</v>
      </c>
      <c r="J33" s="102" t="s">
        <v>178</v>
      </c>
      <c r="K33" s="102" t="s">
        <v>178</v>
      </c>
    </row>
    <row r="34" spans="1:11" ht="20.25" customHeight="1">
      <c r="A34" s="227"/>
      <c r="B34" s="229"/>
      <c r="C34" s="12"/>
      <c r="D34" s="102"/>
      <c r="E34" s="102"/>
      <c r="F34" s="102"/>
      <c r="G34" s="102"/>
      <c r="H34" s="102"/>
      <c r="I34" s="102"/>
      <c r="J34" s="102"/>
      <c r="K34" s="102"/>
    </row>
    <row r="35" spans="1:11" ht="13.5" customHeight="1">
      <c r="A35" s="37">
        <v>1</v>
      </c>
      <c r="B35" s="38">
        <v>2</v>
      </c>
      <c r="C35" s="39">
        <v>3</v>
      </c>
      <c r="D35" s="4">
        <v>4</v>
      </c>
      <c r="E35" s="40"/>
      <c r="F35" s="40">
        <v>5</v>
      </c>
      <c r="G35" s="40">
        <v>6</v>
      </c>
      <c r="H35" s="40">
        <v>7</v>
      </c>
      <c r="I35" s="38">
        <v>8</v>
      </c>
      <c r="J35" s="38">
        <v>9</v>
      </c>
      <c r="K35" s="38">
        <v>10</v>
      </c>
    </row>
    <row r="36" spans="1:11" ht="12.75">
      <c r="A36" s="11" t="s">
        <v>43</v>
      </c>
      <c r="B36" s="11">
        <v>2271</v>
      </c>
      <c r="C36" s="4">
        <v>160</v>
      </c>
      <c r="D36" s="102" t="s">
        <v>178</v>
      </c>
      <c r="E36" s="102" t="s">
        <v>178</v>
      </c>
      <c r="F36" s="102" t="s">
        <v>178</v>
      </c>
      <c r="G36" s="102" t="s">
        <v>178</v>
      </c>
      <c r="H36" s="102" t="s">
        <v>178</v>
      </c>
      <c r="I36" s="102" t="s">
        <v>178</v>
      </c>
      <c r="J36" s="102" t="s">
        <v>178</v>
      </c>
      <c r="K36" s="102" t="s">
        <v>178</v>
      </c>
    </row>
    <row r="37" spans="1:11" ht="12.75">
      <c r="A37" s="11" t="s">
        <v>44</v>
      </c>
      <c r="B37" s="11">
        <v>2272</v>
      </c>
      <c r="C37" s="4">
        <v>170</v>
      </c>
      <c r="D37" s="102" t="s">
        <v>178</v>
      </c>
      <c r="E37" s="102"/>
      <c r="F37" s="102" t="s">
        <v>178</v>
      </c>
      <c r="G37" s="102" t="s">
        <v>178</v>
      </c>
      <c r="H37" s="102" t="s">
        <v>178</v>
      </c>
      <c r="I37" s="102" t="s">
        <v>178</v>
      </c>
      <c r="J37" s="102" t="s">
        <v>178</v>
      </c>
      <c r="K37" s="102" t="s">
        <v>178</v>
      </c>
    </row>
    <row r="38" spans="1:11" ht="12.75">
      <c r="A38" s="11" t="s">
        <v>45</v>
      </c>
      <c r="B38" s="11">
        <v>2273</v>
      </c>
      <c r="C38" s="4">
        <v>180</v>
      </c>
      <c r="D38" s="102" t="s">
        <v>178</v>
      </c>
      <c r="E38" s="102"/>
      <c r="F38" s="102" t="s">
        <v>178</v>
      </c>
      <c r="G38" s="102" t="s">
        <v>178</v>
      </c>
      <c r="H38" s="102" t="s">
        <v>178</v>
      </c>
      <c r="I38" s="102" t="s">
        <v>178</v>
      </c>
      <c r="J38" s="102" t="s">
        <v>178</v>
      </c>
      <c r="K38" s="102" t="s">
        <v>178</v>
      </c>
    </row>
    <row r="39" spans="1:11" ht="12.75">
      <c r="A39" s="11" t="s">
        <v>46</v>
      </c>
      <c r="B39" s="11">
        <v>2274</v>
      </c>
      <c r="C39" s="4">
        <v>190</v>
      </c>
      <c r="D39" s="102" t="s">
        <v>178</v>
      </c>
      <c r="E39" s="102"/>
      <c r="F39" s="102" t="s">
        <v>178</v>
      </c>
      <c r="G39" s="102" t="s">
        <v>178</v>
      </c>
      <c r="H39" s="102" t="s">
        <v>178</v>
      </c>
      <c r="I39" s="102" t="s">
        <v>178</v>
      </c>
      <c r="J39" s="102" t="s">
        <v>178</v>
      </c>
      <c r="K39" s="102" t="s">
        <v>178</v>
      </c>
    </row>
    <row r="40" spans="1:11" ht="12.75">
      <c r="A40" s="11" t="s">
        <v>48</v>
      </c>
      <c r="B40" s="11">
        <v>2275</v>
      </c>
      <c r="C40" s="4">
        <v>200</v>
      </c>
      <c r="D40" s="102" t="s">
        <v>178</v>
      </c>
      <c r="E40" s="102"/>
      <c r="F40" s="102" t="s">
        <v>178</v>
      </c>
      <c r="G40" s="102" t="s">
        <v>178</v>
      </c>
      <c r="H40" s="102" t="s">
        <v>178</v>
      </c>
      <c r="I40" s="102" t="s">
        <v>178</v>
      </c>
      <c r="J40" s="102" t="s">
        <v>178</v>
      </c>
      <c r="K40" s="102" t="s">
        <v>178</v>
      </c>
    </row>
    <row r="41" spans="1:11" ht="15" customHeight="1">
      <c r="A41" s="14" t="s">
        <v>50</v>
      </c>
      <c r="B41" s="11">
        <v>2280</v>
      </c>
      <c r="C41" s="4">
        <v>210</v>
      </c>
      <c r="D41" s="102" t="s">
        <v>178</v>
      </c>
      <c r="E41" s="102"/>
      <c r="F41" s="102" t="s">
        <v>178</v>
      </c>
      <c r="G41" s="102" t="s">
        <v>178</v>
      </c>
      <c r="H41" s="102" t="s">
        <v>178</v>
      </c>
      <c r="I41" s="102" t="s">
        <v>178</v>
      </c>
      <c r="J41" s="102" t="s">
        <v>178</v>
      </c>
      <c r="K41" s="102" t="s">
        <v>178</v>
      </c>
    </row>
    <row r="42" spans="1:11" ht="15.75" customHeight="1">
      <c r="A42" s="14" t="s">
        <v>208</v>
      </c>
      <c r="B42" s="4">
        <v>2281</v>
      </c>
      <c r="C42" s="4">
        <v>220</v>
      </c>
      <c r="D42" s="102" t="s">
        <v>178</v>
      </c>
      <c r="E42" s="102"/>
      <c r="F42" s="102" t="s">
        <v>178</v>
      </c>
      <c r="G42" s="102" t="s">
        <v>178</v>
      </c>
      <c r="H42" s="102" t="s">
        <v>178</v>
      </c>
      <c r="I42" s="102" t="s">
        <v>178</v>
      </c>
      <c r="J42" s="102" t="s">
        <v>178</v>
      </c>
      <c r="K42" s="102" t="s">
        <v>178</v>
      </c>
    </row>
    <row r="43" spans="1:11" ht="13.5" customHeight="1">
      <c r="A43" s="14" t="s">
        <v>209</v>
      </c>
      <c r="B43" s="220">
        <v>2282</v>
      </c>
      <c r="C43" s="220">
        <v>230</v>
      </c>
      <c r="D43" s="102" t="s">
        <v>178</v>
      </c>
      <c r="E43" s="102"/>
      <c r="F43" s="102" t="s">
        <v>178</v>
      </c>
      <c r="G43" s="102" t="s">
        <v>178</v>
      </c>
      <c r="H43" s="102" t="s">
        <v>178</v>
      </c>
      <c r="I43" s="102" t="s">
        <v>178</v>
      </c>
      <c r="J43" s="102" t="s">
        <v>178</v>
      </c>
      <c r="K43" s="102" t="s">
        <v>178</v>
      </c>
    </row>
    <row r="44" spans="1:11" ht="15" customHeight="1">
      <c r="A44" s="19" t="s">
        <v>210</v>
      </c>
      <c r="B44" s="5">
        <v>2400</v>
      </c>
      <c r="C44" s="5">
        <v>240</v>
      </c>
      <c r="D44" s="102" t="s">
        <v>178</v>
      </c>
      <c r="E44" s="102"/>
      <c r="F44" s="102" t="s">
        <v>178</v>
      </c>
      <c r="G44" s="102" t="s">
        <v>178</v>
      </c>
      <c r="H44" s="102" t="s">
        <v>178</v>
      </c>
      <c r="I44" s="102" t="s">
        <v>178</v>
      </c>
      <c r="J44" s="102" t="s">
        <v>178</v>
      </c>
      <c r="K44" s="102" t="s">
        <v>178</v>
      </c>
    </row>
    <row r="45" spans="1:11" ht="15" customHeight="1">
      <c r="A45" s="230" t="s">
        <v>211</v>
      </c>
      <c r="B45" s="220">
        <v>2410</v>
      </c>
      <c r="C45" s="220">
        <v>250</v>
      </c>
      <c r="D45" s="102" t="s">
        <v>178</v>
      </c>
      <c r="E45" s="102"/>
      <c r="F45" s="102" t="s">
        <v>178</v>
      </c>
      <c r="G45" s="102" t="s">
        <v>178</v>
      </c>
      <c r="H45" s="102" t="s">
        <v>178</v>
      </c>
      <c r="I45" s="102" t="s">
        <v>178</v>
      </c>
      <c r="J45" s="102" t="s">
        <v>178</v>
      </c>
      <c r="K45" s="102" t="s">
        <v>178</v>
      </c>
    </row>
    <row r="46" spans="1:11" ht="12.75">
      <c r="A46" s="230" t="s">
        <v>212</v>
      </c>
      <c r="B46" s="220">
        <v>2420</v>
      </c>
      <c r="C46" s="220">
        <v>260</v>
      </c>
      <c r="D46" s="102" t="s">
        <v>178</v>
      </c>
      <c r="E46" s="102"/>
      <c r="F46" s="102" t="s">
        <v>178</v>
      </c>
      <c r="G46" s="102" t="s">
        <v>178</v>
      </c>
      <c r="H46" s="102" t="s">
        <v>178</v>
      </c>
      <c r="I46" s="102" t="s">
        <v>178</v>
      </c>
      <c r="J46" s="102" t="s">
        <v>178</v>
      </c>
      <c r="K46" s="102" t="s">
        <v>178</v>
      </c>
    </row>
    <row r="47" spans="1:11" ht="12.75">
      <c r="A47" s="19" t="s">
        <v>213</v>
      </c>
      <c r="B47" s="5">
        <v>2600</v>
      </c>
      <c r="C47" s="5">
        <v>270</v>
      </c>
      <c r="D47" s="102" t="s">
        <v>178</v>
      </c>
      <c r="E47" s="102"/>
      <c r="F47" s="102" t="s">
        <v>178</v>
      </c>
      <c r="G47" s="102" t="s">
        <v>178</v>
      </c>
      <c r="H47" s="102" t="s">
        <v>178</v>
      </c>
      <c r="I47" s="102" t="s">
        <v>178</v>
      </c>
      <c r="J47" s="102" t="s">
        <v>178</v>
      </c>
      <c r="K47" s="102" t="s">
        <v>178</v>
      </c>
    </row>
    <row r="48" spans="1:11" ht="12.75">
      <c r="A48" s="227" t="s">
        <v>54</v>
      </c>
      <c r="B48" s="220">
        <v>2610</v>
      </c>
      <c r="C48" s="220">
        <v>280</v>
      </c>
      <c r="D48" s="102" t="s">
        <v>178</v>
      </c>
      <c r="E48" s="102"/>
      <c r="F48" s="102" t="s">
        <v>178</v>
      </c>
      <c r="G48" s="102" t="s">
        <v>178</v>
      </c>
      <c r="H48" s="102" t="s">
        <v>178</v>
      </c>
      <c r="I48" s="102" t="s">
        <v>178</v>
      </c>
      <c r="J48" s="102" t="s">
        <v>178</v>
      </c>
      <c r="K48" s="102" t="s">
        <v>178</v>
      </c>
    </row>
    <row r="49" spans="1:11" ht="12.75">
      <c r="A49" s="227" t="s">
        <v>55</v>
      </c>
      <c r="B49" s="194">
        <v>2620</v>
      </c>
      <c r="C49" s="194">
        <v>290</v>
      </c>
      <c r="D49" s="102" t="s">
        <v>178</v>
      </c>
      <c r="E49" s="102"/>
      <c r="F49" s="102" t="s">
        <v>178</v>
      </c>
      <c r="G49" s="102" t="s">
        <v>178</v>
      </c>
      <c r="H49" s="102" t="s">
        <v>178</v>
      </c>
      <c r="I49" s="102" t="s">
        <v>178</v>
      </c>
      <c r="J49" s="102" t="s">
        <v>178</v>
      </c>
      <c r="K49" s="102" t="s">
        <v>178</v>
      </c>
    </row>
    <row r="50" spans="1:11" ht="12.75">
      <c r="A50" s="227" t="s">
        <v>214</v>
      </c>
      <c r="B50" s="229">
        <v>2630</v>
      </c>
      <c r="C50" s="194">
        <v>300</v>
      </c>
      <c r="D50" s="102" t="s">
        <v>178</v>
      </c>
      <c r="E50" s="102"/>
      <c r="F50" s="102" t="s">
        <v>178</v>
      </c>
      <c r="G50" s="102" t="s">
        <v>178</v>
      </c>
      <c r="H50" s="102" t="s">
        <v>178</v>
      </c>
      <c r="I50" s="102" t="s">
        <v>178</v>
      </c>
      <c r="J50" s="102" t="s">
        <v>178</v>
      </c>
      <c r="K50" s="102" t="s">
        <v>178</v>
      </c>
    </row>
    <row r="51" spans="1:11" ht="12.75">
      <c r="A51" s="170" t="s">
        <v>215</v>
      </c>
      <c r="B51" s="228">
        <v>2700</v>
      </c>
      <c r="C51" s="219">
        <v>310</v>
      </c>
      <c r="D51" s="102">
        <v>52318</v>
      </c>
      <c r="E51" s="102"/>
      <c r="F51" s="102">
        <v>52318</v>
      </c>
      <c r="G51" s="102"/>
      <c r="H51" s="102">
        <v>52318</v>
      </c>
      <c r="I51" s="102">
        <v>52318</v>
      </c>
      <c r="J51" s="102"/>
      <c r="K51" s="102" t="s">
        <v>178</v>
      </c>
    </row>
    <row r="52" spans="1:11" ht="12.75">
      <c r="A52" s="11" t="s">
        <v>57</v>
      </c>
      <c r="B52" s="4">
        <v>2710</v>
      </c>
      <c r="C52" s="4">
        <v>320</v>
      </c>
      <c r="D52" s="102" t="s">
        <v>178</v>
      </c>
      <c r="E52" s="102"/>
      <c r="F52" s="102" t="s">
        <v>178</v>
      </c>
      <c r="G52" s="102" t="s">
        <v>178</v>
      </c>
      <c r="H52" s="102" t="s">
        <v>178</v>
      </c>
      <c r="I52" s="102" t="s">
        <v>178</v>
      </c>
      <c r="J52" s="102" t="s">
        <v>178</v>
      </c>
      <c r="K52" s="102" t="s">
        <v>178</v>
      </c>
    </row>
    <row r="53" spans="1:11" ht="12.75">
      <c r="A53" s="11" t="s">
        <v>58</v>
      </c>
      <c r="B53" s="4">
        <v>2720</v>
      </c>
      <c r="C53" s="4">
        <v>330</v>
      </c>
      <c r="D53" s="102" t="s">
        <v>178</v>
      </c>
      <c r="E53" s="102"/>
      <c r="F53" s="102" t="s">
        <v>178</v>
      </c>
      <c r="G53" s="102" t="s">
        <v>178</v>
      </c>
      <c r="H53" s="102" t="s">
        <v>178</v>
      </c>
      <c r="I53" s="102" t="s">
        <v>178</v>
      </c>
      <c r="J53" s="102" t="s">
        <v>178</v>
      </c>
      <c r="K53" s="102" t="s">
        <v>178</v>
      </c>
    </row>
    <row r="54" spans="1:11" ht="12.75">
      <c r="A54" s="11" t="s">
        <v>216</v>
      </c>
      <c r="B54" s="4">
        <v>2730</v>
      </c>
      <c r="C54" s="4">
        <v>340</v>
      </c>
      <c r="D54" s="102">
        <v>52318</v>
      </c>
      <c r="E54" s="102"/>
      <c r="F54" s="102"/>
      <c r="G54" s="102"/>
      <c r="H54" s="102">
        <v>52318</v>
      </c>
      <c r="I54" s="102">
        <v>52318</v>
      </c>
      <c r="J54" s="102"/>
      <c r="K54" s="102" t="s">
        <v>178</v>
      </c>
    </row>
    <row r="55" spans="1:11" ht="12.75">
      <c r="A55" s="170" t="s">
        <v>217</v>
      </c>
      <c r="B55" s="90">
        <v>2800</v>
      </c>
      <c r="C55" s="90">
        <v>350</v>
      </c>
      <c r="D55" s="102" t="s">
        <v>178</v>
      </c>
      <c r="E55" s="102"/>
      <c r="F55" s="102" t="s">
        <v>178</v>
      </c>
      <c r="G55" s="102" t="s">
        <v>178</v>
      </c>
      <c r="H55" s="102" t="s">
        <v>178</v>
      </c>
      <c r="I55" s="102" t="s">
        <v>178</v>
      </c>
      <c r="J55" s="102" t="s">
        <v>178</v>
      </c>
      <c r="K55" s="102" t="s">
        <v>178</v>
      </c>
    </row>
    <row r="56" spans="1:11" ht="12.75">
      <c r="A56" s="21" t="s">
        <v>61</v>
      </c>
      <c r="B56" s="5">
        <v>3000</v>
      </c>
      <c r="C56" s="5">
        <v>360</v>
      </c>
      <c r="D56" s="102" t="s">
        <v>178</v>
      </c>
      <c r="E56" s="102"/>
      <c r="F56" s="102" t="s">
        <v>178</v>
      </c>
      <c r="G56" s="102" t="s">
        <v>178</v>
      </c>
      <c r="H56" s="102" t="s">
        <v>178</v>
      </c>
      <c r="I56" s="102" t="s">
        <v>178</v>
      </c>
      <c r="J56" s="102" t="s">
        <v>178</v>
      </c>
      <c r="K56" s="102" t="s">
        <v>178</v>
      </c>
    </row>
    <row r="57" spans="1:11" ht="12.75">
      <c r="A57" s="19" t="s">
        <v>62</v>
      </c>
      <c r="B57" s="5">
        <v>3100</v>
      </c>
      <c r="C57" s="5">
        <v>370</v>
      </c>
      <c r="D57" s="102" t="s">
        <v>178</v>
      </c>
      <c r="E57" s="102"/>
      <c r="F57" s="102" t="s">
        <v>178</v>
      </c>
      <c r="G57" s="102" t="s">
        <v>178</v>
      </c>
      <c r="H57" s="102" t="s">
        <v>178</v>
      </c>
      <c r="I57" s="102" t="s">
        <v>178</v>
      </c>
      <c r="J57" s="102" t="s">
        <v>178</v>
      </c>
      <c r="K57" s="102" t="s">
        <v>178</v>
      </c>
    </row>
    <row r="58" spans="1:11" ht="12.75">
      <c r="A58" s="230" t="s">
        <v>63</v>
      </c>
      <c r="B58" s="220">
        <v>3110</v>
      </c>
      <c r="C58" s="220">
        <v>380</v>
      </c>
      <c r="D58" s="102" t="s">
        <v>178</v>
      </c>
      <c r="E58" s="102"/>
      <c r="F58" s="102" t="s">
        <v>178</v>
      </c>
      <c r="G58" s="102" t="s">
        <v>178</v>
      </c>
      <c r="H58" s="102" t="s">
        <v>178</v>
      </c>
      <c r="I58" s="102" t="s">
        <v>178</v>
      </c>
      <c r="J58" s="102" t="s">
        <v>178</v>
      </c>
      <c r="K58" s="102" t="s">
        <v>178</v>
      </c>
    </row>
    <row r="59" spans="1:11" ht="12.75">
      <c r="A59" s="230" t="s">
        <v>64</v>
      </c>
      <c r="B59" s="229">
        <v>3120</v>
      </c>
      <c r="C59" s="220">
        <v>390</v>
      </c>
      <c r="D59" s="102" t="s">
        <v>178</v>
      </c>
      <c r="E59" s="102"/>
      <c r="F59" s="102" t="s">
        <v>178</v>
      </c>
      <c r="G59" s="102" t="s">
        <v>178</v>
      </c>
      <c r="H59" s="102" t="s">
        <v>178</v>
      </c>
      <c r="I59" s="102" t="s">
        <v>178</v>
      </c>
      <c r="J59" s="102" t="s">
        <v>178</v>
      </c>
      <c r="K59" s="102" t="s">
        <v>178</v>
      </c>
    </row>
    <row r="60" spans="1:11" ht="12.75">
      <c r="A60" s="11" t="s">
        <v>218</v>
      </c>
      <c r="B60" s="4">
        <v>3121</v>
      </c>
      <c r="C60" s="4">
        <v>400</v>
      </c>
      <c r="D60" s="102" t="s">
        <v>178</v>
      </c>
      <c r="E60" s="102"/>
      <c r="F60" s="102" t="s">
        <v>178</v>
      </c>
      <c r="G60" s="102" t="s">
        <v>178</v>
      </c>
      <c r="H60" s="102" t="s">
        <v>178</v>
      </c>
      <c r="I60" s="102" t="s">
        <v>178</v>
      </c>
      <c r="J60" s="102" t="s">
        <v>178</v>
      </c>
      <c r="K60" s="102" t="s">
        <v>178</v>
      </c>
    </row>
    <row r="61" spans="1:11" ht="12.75">
      <c r="A61" s="11" t="s">
        <v>219</v>
      </c>
      <c r="B61" s="4">
        <v>3122</v>
      </c>
      <c r="C61" s="4">
        <v>410</v>
      </c>
      <c r="D61" s="102" t="s">
        <v>178</v>
      </c>
      <c r="E61" s="102"/>
      <c r="F61" s="102" t="s">
        <v>178</v>
      </c>
      <c r="G61" s="102" t="s">
        <v>178</v>
      </c>
      <c r="H61" s="102" t="s">
        <v>178</v>
      </c>
      <c r="I61" s="102" t="s">
        <v>178</v>
      </c>
      <c r="J61" s="102" t="s">
        <v>178</v>
      </c>
      <c r="K61" s="102" t="s">
        <v>178</v>
      </c>
    </row>
    <row r="62" spans="1:11" ht="12.75">
      <c r="A62" s="231" t="s">
        <v>68</v>
      </c>
      <c r="B62" s="221">
        <v>3130</v>
      </c>
      <c r="C62" s="221">
        <v>420</v>
      </c>
      <c r="D62" s="102" t="s">
        <v>178</v>
      </c>
      <c r="E62" s="102"/>
      <c r="F62" s="102" t="s">
        <v>178</v>
      </c>
      <c r="G62" s="102" t="s">
        <v>178</v>
      </c>
      <c r="H62" s="102" t="s">
        <v>178</v>
      </c>
      <c r="I62" s="102" t="s">
        <v>178</v>
      </c>
      <c r="J62" s="102" t="s">
        <v>178</v>
      </c>
      <c r="K62" s="102" t="s">
        <v>178</v>
      </c>
    </row>
    <row r="63" spans="1:11" ht="12.75">
      <c r="A63" s="11" t="s">
        <v>220</v>
      </c>
      <c r="B63" s="4">
        <v>3131</v>
      </c>
      <c r="C63" s="4">
        <v>430</v>
      </c>
      <c r="D63" s="102" t="s">
        <v>178</v>
      </c>
      <c r="E63" s="102"/>
      <c r="F63" s="102" t="s">
        <v>178</v>
      </c>
      <c r="G63" s="102" t="s">
        <v>178</v>
      </c>
      <c r="H63" s="102" t="s">
        <v>178</v>
      </c>
      <c r="I63" s="102" t="s">
        <v>178</v>
      </c>
      <c r="J63" s="102" t="s">
        <v>178</v>
      </c>
      <c r="K63" s="102" t="s">
        <v>178</v>
      </c>
    </row>
    <row r="64" spans="1:11" ht="12.75">
      <c r="A64" s="11" t="s">
        <v>71</v>
      </c>
      <c r="B64" s="4">
        <v>3132</v>
      </c>
      <c r="C64" s="4">
        <v>440</v>
      </c>
      <c r="D64" s="102" t="s">
        <v>178</v>
      </c>
      <c r="E64" s="102"/>
      <c r="F64" s="102" t="s">
        <v>178</v>
      </c>
      <c r="G64" s="102" t="s">
        <v>178</v>
      </c>
      <c r="H64" s="102" t="s">
        <v>178</v>
      </c>
      <c r="I64" s="102" t="s">
        <v>178</v>
      </c>
      <c r="J64" s="102" t="s">
        <v>178</v>
      </c>
      <c r="K64" s="102" t="s">
        <v>178</v>
      </c>
    </row>
    <row r="65" spans="1:11" ht="12.75">
      <c r="A65" s="230" t="s">
        <v>72</v>
      </c>
      <c r="B65" s="220">
        <v>3140</v>
      </c>
      <c r="C65" s="220">
        <v>450</v>
      </c>
      <c r="D65" s="102" t="s">
        <v>178</v>
      </c>
      <c r="E65" s="102"/>
      <c r="F65" s="102" t="s">
        <v>178</v>
      </c>
      <c r="G65" s="102" t="s">
        <v>178</v>
      </c>
      <c r="H65" s="102" t="s">
        <v>178</v>
      </c>
      <c r="I65" s="102" t="s">
        <v>178</v>
      </c>
      <c r="J65" s="102" t="s">
        <v>178</v>
      </c>
      <c r="K65" s="102" t="s">
        <v>178</v>
      </c>
    </row>
    <row r="66" spans="1:11" ht="12.75">
      <c r="A66" s="11" t="s">
        <v>221</v>
      </c>
      <c r="B66" s="4">
        <v>3141</v>
      </c>
      <c r="C66" s="4">
        <v>460</v>
      </c>
      <c r="D66" s="102" t="s">
        <v>178</v>
      </c>
      <c r="E66" s="102"/>
      <c r="F66" s="102" t="s">
        <v>178</v>
      </c>
      <c r="G66" s="102" t="s">
        <v>178</v>
      </c>
      <c r="H66" s="102" t="s">
        <v>178</v>
      </c>
      <c r="I66" s="102" t="s">
        <v>178</v>
      </c>
      <c r="J66" s="102" t="s">
        <v>178</v>
      </c>
      <c r="K66" s="102" t="s">
        <v>178</v>
      </c>
    </row>
    <row r="67" spans="1:11" ht="12.75">
      <c r="A67" s="11" t="s">
        <v>222</v>
      </c>
      <c r="B67" s="4">
        <v>3142</v>
      </c>
      <c r="C67" s="4">
        <v>470</v>
      </c>
      <c r="D67" s="102" t="s">
        <v>178</v>
      </c>
      <c r="E67" s="102"/>
      <c r="F67" s="102" t="s">
        <v>178</v>
      </c>
      <c r="G67" s="102" t="s">
        <v>178</v>
      </c>
      <c r="H67" s="102" t="s">
        <v>178</v>
      </c>
      <c r="I67" s="102" t="s">
        <v>178</v>
      </c>
      <c r="J67" s="102" t="s">
        <v>178</v>
      </c>
      <c r="K67" s="102" t="s">
        <v>178</v>
      </c>
    </row>
    <row r="68" spans="1:11" ht="12.75">
      <c r="A68" s="11" t="s">
        <v>76</v>
      </c>
      <c r="B68" s="4">
        <v>3143</v>
      </c>
      <c r="C68" s="4">
        <v>480</v>
      </c>
      <c r="D68" s="102" t="s">
        <v>178</v>
      </c>
      <c r="E68" s="102"/>
      <c r="F68" s="102" t="s">
        <v>178</v>
      </c>
      <c r="G68" s="102" t="s">
        <v>178</v>
      </c>
      <c r="H68" s="102" t="s">
        <v>178</v>
      </c>
      <c r="I68" s="102" t="s">
        <v>178</v>
      </c>
      <c r="J68" s="102" t="s">
        <v>178</v>
      </c>
      <c r="K68" s="102" t="s">
        <v>178</v>
      </c>
    </row>
    <row r="69" spans="1:11" ht="12.75">
      <c r="A69" s="11"/>
      <c r="B69" s="4"/>
      <c r="C69" s="4"/>
      <c r="D69" s="102"/>
      <c r="E69" s="102"/>
      <c r="F69" s="102"/>
      <c r="G69" s="102"/>
      <c r="H69" s="102"/>
      <c r="I69" s="102"/>
      <c r="J69" s="102"/>
      <c r="K69" s="102"/>
    </row>
    <row r="70" spans="1:11" ht="12.75">
      <c r="A70" s="11"/>
      <c r="B70" s="4"/>
      <c r="C70" s="4"/>
      <c r="D70" s="102"/>
      <c r="E70" s="102"/>
      <c r="F70" s="102"/>
      <c r="G70" s="102"/>
      <c r="H70" s="102"/>
      <c r="I70" s="102"/>
      <c r="J70" s="102"/>
      <c r="K70" s="102"/>
    </row>
    <row r="71" spans="1:11" ht="12.75">
      <c r="A71" s="252">
        <v>1</v>
      </c>
      <c r="B71" s="194">
        <v>2</v>
      </c>
      <c r="C71" s="194">
        <v>3</v>
      </c>
      <c r="D71" s="253">
        <v>4</v>
      </c>
      <c r="E71" s="40"/>
      <c r="F71" s="40">
        <v>5</v>
      </c>
      <c r="G71" s="40">
        <v>6</v>
      </c>
      <c r="H71" s="40">
        <v>7</v>
      </c>
      <c r="I71" s="38">
        <v>8</v>
      </c>
      <c r="J71" s="38">
        <v>9</v>
      </c>
      <c r="K71" s="40">
        <v>10</v>
      </c>
    </row>
    <row r="72" spans="1:11" ht="12.75">
      <c r="A72" s="24" t="s">
        <v>79</v>
      </c>
      <c r="B72" s="4">
        <v>3200</v>
      </c>
      <c r="C72" s="4">
        <v>510</v>
      </c>
      <c r="D72" s="254"/>
      <c r="E72" s="6"/>
      <c r="F72" s="6"/>
      <c r="G72" s="6"/>
      <c r="H72" s="6"/>
      <c r="I72" s="6"/>
      <c r="J72" s="6"/>
      <c r="K72" s="6"/>
    </row>
    <row r="73" spans="1:11" ht="12.75">
      <c r="A73" s="227" t="s">
        <v>139</v>
      </c>
      <c r="B73" s="194">
        <v>3210</v>
      </c>
      <c r="C73" s="194">
        <v>520</v>
      </c>
      <c r="D73" s="195" t="s">
        <v>178</v>
      </c>
      <c r="E73" s="102" t="s">
        <v>178</v>
      </c>
      <c r="F73" s="102" t="s">
        <v>178</v>
      </c>
      <c r="G73" s="102" t="s">
        <v>178</v>
      </c>
      <c r="H73" s="102" t="s">
        <v>178</v>
      </c>
      <c r="I73" s="102" t="s">
        <v>178</v>
      </c>
      <c r="J73" s="102" t="s">
        <v>178</v>
      </c>
      <c r="K73" s="102" t="s">
        <v>178</v>
      </c>
    </row>
    <row r="74" spans="1:11" ht="12.75">
      <c r="A74" s="24" t="s">
        <v>81</v>
      </c>
      <c r="B74" s="4">
        <v>3220</v>
      </c>
      <c r="C74" s="4">
        <v>530</v>
      </c>
      <c r="D74" s="102" t="s">
        <v>178</v>
      </c>
      <c r="E74" s="102"/>
      <c r="F74" s="102" t="s">
        <v>178</v>
      </c>
      <c r="G74" s="102" t="s">
        <v>178</v>
      </c>
      <c r="H74" s="102" t="s">
        <v>178</v>
      </c>
      <c r="I74" s="102" t="s">
        <v>178</v>
      </c>
      <c r="J74" s="102" t="s">
        <v>178</v>
      </c>
      <c r="K74" s="102" t="s">
        <v>178</v>
      </c>
    </row>
    <row r="75" spans="1:11" ht="12.75">
      <c r="A75" s="24" t="s">
        <v>224</v>
      </c>
      <c r="B75" s="4">
        <v>3230</v>
      </c>
      <c r="C75" s="4">
        <v>540</v>
      </c>
      <c r="D75" s="102" t="s">
        <v>178</v>
      </c>
      <c r="E75" s="102"/>
      <c r="F75" s="102" t="s">
        <v>178</v>
      </c>
      <c r="G75" s="102" t="s">
        <v>178</v>
      </c>
      <c r="H75" s="102" t="s">
        <v>178</v>
      </c>
      <c r="I75" s="102" t="s">
        <v>178</v>
      </c>
      <c r="J75" s="102" t="s">
        <v>178</v>
      </c>
      <c r="K75" s="102" t="s">
        <v>178</v>
      </c>
    </row>
    <row r="76" spans="1:11" ht="12.75">
      <c r="A76" s="24" t="s">
        <v>82</v>
      </c>
      <c r="B76" s="4">
        <v>3240</v>
      </c>
      <c r="C76" s="4">
        <v>550</v>
      </c>
      <c r="D76" s="102" t="s">
        <v>178</v>
      </c>
      <c r="E76" s="102"/>
      <c r="F76" s="102" t="s">
        <v>178</v>
      </c>
      <c r="G76" s="102" t="s">
        <v>178</v>
      </c>
      <c r="H76" s="102" t="s">
        <v>178</v>
      </c>
      <c r="I76" s="102" t="s">
        <v>178</v>
      </c>
      <c r="J76" s="102" t="s">
        <v>178</v>
      </c>
      <c r="K76" s="102" t="s">
        <v>178</v>
      </c>
    </row>
    <row r="77" spans="1:11" ht="12.75">
      <c r="A77" s="51" t="s">
        <v>140</v>
      </c>
      <c r="B77" s="51">
        <v>4100</v>
      </c>
      <c r="C77" s="51">
        <v>560</v>
      </c>
      <c r="D77" s="102" t="s">
        <v>178</v>
      </c>
      <c r="E77" s="102"/>
      <c r="F77" s="102" t="s">
        <v>178</v>
      </c>
      <c r="G77" s="102" t="s">
        <v>178</v>
      </c>
      <c r="H77" s="102" t="s">
        <v>178</v>
      </c>
      <c r="I77" s="102" t="s">
        <v>178</v>
      </c>
      <c r="J77" s="102" t="s">
        <v>178</v>
      </c>
      <c r="K77" s="102" t="s">
        <v>178</v>
      </c>
    </row>
    <row r="78" spans="1:11" ht="12.75">
      <c r="A78" s="227" t="s">
        <v>86</v>
      </c>
      <c r="B78" s="194">
        <v>4110</v>
      </c>
      <c r="C78" s="194">
        <v>570</v>
      </c>
      <c r="D78" s="102" t="s">
        <v>178</v>
      </c>
      <c r="E78" s="102"/>
      <c r="F78" s="102" t="s">
        <v>178</v>
      </c>
      <c r="G78" s="102" t="s">
        <v>178</v>
      </c>
      <c r="H78" s="102" t="s">
        <v>178</v>
      </c>
      <c r="I78" s="102" t="s">
        <v>178</v>
      </c>
      <c r="J78" s="102" t="s">
        <v>178</v>
      </c>
      <c r="K78" s="102" t="s">
        <v>178</v>
      </c>
    </row>
    <row r="79" spans="1:11" ht="12.75">
      <c r="A79" s="54" t="s">
        <v>87</v>
      </c>
      <c r="B79" s="55">
        <v>4111</v>
      </c>
      <c r="C79" s="55">
        <v>580</v>
      </c>
      <c r="D79" s="102" t="s">
        <v>178</v>
      </c>
      <c r="E79" s="111"/>
      <c r="F79" s="102" t="s">
        <v>178</v>
      </c>
      <c r="G79" s="102" t="s">
        <v>178</v>
      </c>
      <c r="H79" s="102" t="s">
        <v>178</v>
      </c>
      <c r="I79" s="102" t="s">
        <v>178</v>
      </c>
      <c r="J79" s="102" t="s">
        <v>178</v>
      </c>
      <c r="K79" s="102" t="s">
        <v>178</v>
      </c>
    </row>
    <row r="80" spans="1:11" ht="12.75">
      <c r="A80" s="11" t="s">
        <v>88</v>
      </c>
      <c r="B80" s="4">
        <v>4112</v>
      </c>
      <c r="C80" s="4">
        <v>590</v>
      </c>
      <c r="D80" s="102" t="s">
        <v>178</v>
      </c>
      <c r="E80" s="111"/>
      <c r="F80" s="102" t="s">
        <v>178</v>
      </c>
      <c r="G80" s="102" t="s">
        <v>178</v>
      </c>
      <c r="H80" s="102" t="s">
        <v>178</v>
      </c>
      <c r="I80" s="102" t="s">
        <v>178</v>
      </c>
      <c r="J80" s="102" t="s">
        <v>178</v>
      </c>
      <c r="K80" s="102" t="s">
        <v>178</v>
      </c>
    </row>
    <row r="81" spans="1:11" ht="12.75">
      <c r="A81" s="11" t="s">
        <v>89</v>
      </c>
      <c r="B81" s="4">
        <v>4113</v>
      </c>
      <c r="C81" s="4">
        <v>600</v>
      </c>
      <c r="D81" s="102" t="s">
        <v>178</v>
      </c>
      <c r="E81" s="111"/>
      <c r="F81" s="102" t="s">
        <v>178</v>
      </c>
      <c r="G81" s="102" t="s">
        <v>178</v>
      </c>
      <c r="H81" s="102" t="s">
        <v>178</v>
      </c>
      <c r="I81" s="102" t="s">
        <v>178</v>
      </c>
      <c r="J81" s="102" t="s">
        <v>178</v>
      </c>
      <c r="K81" s="102" t="s">
        <v>178</v>
      </c>
    </row>
    <row r="82" spans="1:11" ht="12.75">
      <c r="A82" s="219" t="s">
        <v>138</v>
      </c>
      <c r="B82" s="219">
        <v>4200</v>
      </c>
      <c r="C82" s="219">
        <v>610</v>
      </c>
      <c r="D82" s="102" t="s">
        <v>178</v>
      </c>
      <c r="E82" s="111"/>
      <c r="F82" s="102" t="s">
        <v>178</v>
      </c>
      <c r="G82" s="102" t="s">
        <v>178</v>
      </c>
      <c r="H82" s="102" t="s">
        <v>178</v>
      </c>
      <c r="I82" s="102" t="s">
        <v>178</v>
      </c>
      <c r="J82" s="102" t="s">
        <v>178</v>
      </c>
      <c r="K82" s="102" t="s">
        <v>178</v>
      </c>
    </row>
    <row r="83" spans="1:11" ht="12.75">
      <c r="A83" s="9" t="s">
        <v>90</v>
      </c>
      <c r="B83" s="4">
        <v>4210</v>
      </c>
      <c r="C83" s="4">
        <v>620</v>
      </c>
      <c r="D83" s="102" t="s">
        <v>178</v>
      </c>
      <c r="E83" s="111"/>
      <c r="F83" s="102" t="s">
        <v>178</v>
      </c>
      <c r="G83" s="102" t="s">
        <v>178</v>
      </c>
      <c r="H83" s="102" t="s">
        <v>178</v>
      </c>
      <c r="I83" s="102" t="s">
        <v>178</v>
      </c>
      <c r="J83" s="102" t="s">
        <v>178</v>
      </c>
      <c r="K83" s="102" t="s">
        <v>178</v>
      </c>
    </row>
    <row r="84" spans="1:18" ht="12.75">
      <c r="A84" s="227" t="s">
        <v>91</v>
      </c>
      <c r="B84" s="194">
        <v>5000</v>
      </c>
      <c r="C84" s="194">
        <v>630</v>
      </c>
      <c r="D84" s="102" t="s">
        <v>178</v>
      </c>
      <c r="E84" s="111"/>
      <c r="F84" s="102" t="s">
        <v>178</v>
      </c>
      <c r="G84" s="102" t="s">
        <v>178</v>
      </c>
      <c r="H84" s="102" t="s">
        <v>178</v>
      </c>
      <c r="I84" s="102" t="s">
        <v>178</v>
      </c>
      <c r="J84" s="102" t="s">
        <v>178</v>
      </c>
      <c r="K84" s="102" t="s">
        <v>178</v>
      </c>
      <c r="L84" s="198"/>
      <c r="M84" s="197"/>
      <c r="N84" s="115"/>
      <c r="O84" s="107"/>
      <c r="P84" s="111"/>
      <c r="Q84" s="107"/>
      <c r="R84" s="111"/>
    </row>
    <row r="85" spans="1:11" ht="12.75">
      <c r="A85" s="227" t="s">
        <v>85</v>
      </c>
      <c r="B85" s="194">
        <v>9000</v>
      </c>
      <c r="C85" s="194">
        <v>640</v>
      </c>
      <c r="D85" s="102" t="s">
        <v>158</v>
      </c>
      <c r="E85" s="102"/>
      <c r="F85" s="102" t="s">
        <v>178</v>
      </c>
      <c r="G85" s="103" t="s">
        <v>158</v>
      </c>
      <c r="H85" s="103" t="s">
        <v>158</v>
      </c>
      <c r="I85" s="103" t="s">
        <v>158</v>
      </c>
      <c r="J85" s="103" t="s">
        <v>158</v>
      </c>
      <c r="K85" s="103" t="s">
        <v>158</v>
      </c>
    </row>
    <row r="86" ht="12.75">
      <c r="A86" s="122" t="s">
        <v>149</v>
      </c>
    </row>
    <row r="88" spans="1:10" ht="12.75">
      <c r="A88" s="27" t="s">
        <v>93</v>
      </c>
      <c r="C88" t="s">
        <v>101</v>
      </c>
      <c r="H88" t="s">
        <v>126</v>
      </c>
      <c r="I88" s="271" t="s">
        <v>249</v>
      </c>
      <c r="J88" s="272"/>
    </row>
    <row r="89" spans="4:9" ht="12.75">
      <c r="D89" s="3" t="s">
        <v>96</v>
      </c>
      <c r="I89" s="3" t="s">
        <v>187</v>
      </c>
    </row>
    <row r="90" spans="4:8" ht="12.75">
      <c r="D90" s="3"/>
      <c r="H90" s="3"/>
    </row>
    <row r="91" spans="1:10" ht="12.75">
      <c r="A91" s="27" t="s">
        <v>94</v>
      </c>
      <c r="C91" t="s">
        <v>101</v>
      </c>
      <c r="H91" t="s">
        <v>102</v>
      </c>
      <c r="I91" s="80" t="s">
        <v>127</v>
      </c>
      <c r="J91" s="48"/>
    </row>
    <row r="92" spans="4:9" ht="12.75">
      <c r="D92" s="3" t="s">
        <v>96</v>
      </c>
      <c r="I92" s="3" t="s">
        <v>187</v>
      </c>
    </row>
    <row r="93" ht="12.75">
      <c r="A93" s="267">
        <v>43040</v>
      </c>
    </row>
    <row r="94" ht="12.75">
      <c r="A94" s="28"/>
    </row>
  </sheetData>
  <sheetProtection/>
  <mergeCells count="10">
    <mergeCell ref="A5:D5"/>
    <mergeCell ref="A6:G6"/>
    <mergeCell ref="H6:I6"/>
    <mergeCell ref="A7:D7"/>
    <mergeCell ref="H7:I7"/>
    <mergeCell ref="H11:I11"/>
    <mergeCell ref="I88:J88"/>
    <mergeCell ref="H8:I8"/>
    <mergeCell ref="H9:I9"/>
    <mergeCell ref="H10:I10"/>
  </mergeCells>
  <printOptions/>
  <pageMargins left="0.3937007874015748" right="0.3937007874015748" top="1.1023622047244095" bottom="0.708661417322834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A1" sqref="A1:J100"/>
    </sheetView>
  </sheetViews>
  <sheetFormatPr defaultColWidth="9.140625" defaultRowHeight="12.75"/>
  <cols>
    <col min="1" max="1" width="56.00390625" style="0" customWidth="1"/>
    <col min="2" max="2" width="6.57421875" style="0" customWidth="1"/>
    <col min="3" max="3" width="5.7109375" style="0" customWidth="1"/>
    <col min="4" max="4" width="8.8515625" style="0" customWidth="1"/>
    <col min="5" max="5" width="10.28125" style="0" customWidth="1"/>
    <col min="6" max="6" width="9.28125" style="0" customWidth="1"/>
    <col min="10" max="10" width="12.8515625" style="0" customWidth="1"/>
  </cols>
  <sheetData>
    <row r="1" ht="15">
      <c r="G1" s="1" t="s">
        <v>164</v>
      </c>
    </row>
    <row r="2" ht="12.75">
      <c r="E2" s="29" t="s">
        <v>171</v>
      </c>
    </row>
    <row r="3" ht="12.75">
      <c r="E3" s="2" t="s">
        <v>166</v>
      </c>
    </row>
    <row r="4" ht="12.75">
      <c r="E4" s="2" t="s">
        <v>170</v>
      </c>
    </row>
    <row r="5" spans="1:10" ht="15.75">
      <c r="A5" s="275" t="s">
        <v>3</v>
      </c>
      <c r="B5" s="275"/>
      <c r="C5" s="275"/>
      <c r="D5" s="275"/>
      <c r="J5" t="s">
        <v>100</v>
      </c>
    </row>
    <row r="6" spans="1:10" ht="12.75">
      <c r="A6" s="276" t="s">
        <v>98</v>
      </c>
      <c r="B6" s="276"/>
      <c r="C6" s="276"/>
      <c r="D6" s="276"/>
      <c r="E6" s="276"/>
      <c r="F6" s="276"/>
      <c r="G6" s="277"/>
      <c r="H6" s="280"/>
      <c r="I6" s="189"/>
      <c r="J6" s="30"/>
    </row>
    <row r="7" spans="1:11" ht="12.75">
      <c r="A7" s="279" t="s">
        <v>250</v>
      </c>
      <c r="B7" s="279"/>
      <c r="C7" s="279"/>
      <c r="D7" s="279"/>
      <c r="E7" s="30"/>
      <c r="F7" s="30"/>
      <c r="G7" s="30"/>
      <c r="H7" s="277"/>
      <c r="I7" s="277"/>
      <c r="J7" s="189"/>
      <c r="K7" s="30"/>
    </row>
    <row r="8" spans="1:11" ht="12.75">
      <c r="A8" s="31" t="s">
        <v>121</v>
      </c>
      <c r="B8" s="30"/>
      <c r="C8" s="30"/>
      <c r="D8" s="30"/>
      <c r="E8" s="30"/>
      <c r="F8" s="30"/>
      <c r="G8" s="30"/>
      <c r="H8" s="277" t="s">
        <v>6</v>
      </c>
      <c r="I8" s="277"/>
      <c r="J8" s="187" t="s">
        <v>123</v>
      </c>
      <c r="K8" s="30"/>
    </row>
    <row r="9" spans="1:11" ht="12.75">
      <c r="A9" s="31" t="s">
        <v>136</v>
      </c>
      <c r="B9" s="30"/>
      <c r="C9" s="30"/>
      <c r="D9" s="30"/>
      <c r="E9" s="30"/>
      <c r="F9" s="30"/>
      <c r="G9" s="30"/>
      <c r="H9" s="277" t="s">
        <v>7</v>
      </c>
      <c r="I9" s="277"/>
      <c r="J9" s="187" t="s">
        <v>124</v>
      </c>
      <c r="K9" s="30"/>
    </row>
    <row r="10" spans="1:11" ht="12.75">
      <c r="A10" s="31" t="s">
        <v>162</v>
      </c>
      <c r="B10" s="30"/>
      <c r="C10" s="30"/>
      <c r="D10" s="30"/>
      <c r="E10" s="30"/>
      <c r="F10" s="30"/>
      <c r="G10" s="30"/>
      <c r="H10" s="277" t="s">
        <v>157</v>
      </c>
      <c r="I10" s="277"/>
      <c r="J10" s="187" t="s">
        <v>160</v>
      </c>
      <c r="K10" s="30"/>
    </row>
    <row r="11" spans="1:11" ht="12.75">
      <c r="A11" s="31" t="s">
        <v>131</v>
      </c>
      <c r="B11" s="30"/>
      <c r="C11" s="30"/>
      <c r="D11" s="30"/>
      <c r="E11" s="30"/>
      <c r="F11" s="30"/>
      <c r="G11" s="30"/>
      <c r="H11" s="277"/>
      <c r="I11" s="277"/>
      <c r="J11" s="189"/>
      <c r="K11" s="30"/>
    </row>
    <row r="12" spans="1:11" ht="12.75">
      <c r="A12" s="31" t="s">
        <v>103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2.75">
      <c r="A13" s="31" t="s">
        <v>236</v>
      </c>
      <c r="B13" s="30"/>
      <c r="C13" s="30"/>
      <c r="D13" s="30"/>
      <c r="E13" s="30"/>
      <c r="F13" s="184">
        <v>10</v>
      </c>
      <c r="G13" s="30" t="s">
        <v>177</v>
      </c>
      <c r="H13" s="30"/>
      <c r="I13" s="30"/>
      <c r="J13" s="30"/>
      <c r="K13" s="30"/>
    </row>
    <row r="14" spans="1:11" ht="12.75">
      <c r="A14" s="31" t="s">
        <v>105</v>
      </c>
      <c r="B14" s="30"/>
      <c r="C14" s="30"/>
      <c r="D14" s="30">
        <v>1014200</v>
      </c>
      <c r="E14" s="30"/>
      <c r="F14" s="30" t="s">
        <v>246</v>
      </c>
      <c r="G14" s="30"/>
      <c r="H14" s="30"/>
      <c r="I14" s="30"/>
      <c r="J14" s="30"/>
      <c r="K14" s="30"/>
    </row>
    <row r="15" ht="12.75">
      <c r="A15" s="3" t="s">
        <v>159</v>
      </c>
    </row>
    <row r="16" ht="12.75">
      <c r="A16" s="3" t="s">
        <v>99</v>
      </c>
    </row>
    <row r="17" spans="1:10" ht="48.75" thickBot="1">
      <c r="A17" s="56" t="s">
        <v>10</v>
      </c>
      <c r="B17" s="57" t="s">
        <v>11</v>
      </c>
      <c r="C17" s="57" t="s">
        <v>12</v>
      </c>
      <c r="D17" s="57" t="s">
        <v>14</v>
      </c>
      <c r="E17" s="57" t="s">
        <v>143</v>
      </c>
      <c r="F17" s="57" t="s">
        <v>144</v>
      </c>
      <c r="G17" s="57" t="s">
        <v>145</v>
      </c>
      <c r="H17" s="57" t="s">
        <v>185</v>
      </c>
      <c r="I17" s="57" t="s">
        <v>184</v>
      </c>
      <c r="J17" s="57" t="s">
        <v>148</v>
      </c>
    </row>
    <row r="18" spans="1:10" ht="14.25" thickBot="1" thickTop="1">
      <c r="A18" s="62">
        <v>1</v>
      </c>
      <c r="B18" s="63">
        <v>2</v>
      </c>
      <c r="C18" s="63">
        <v>3</v>
      </c>
      <c r="D18" s="63">
        <v>4</v>
      </c>
      <c r="E18" s="64">
        <v>5</v>
      </c>
      <c r="F18" s="64">
        <v>6</v>
      </c>
      <c r="G18" s="63">
        <v>7</v>
      </c>
      <c r="H18" s="63">
        <v>8</v>
      </c>
      <c r="I18" s="63">
        <v>9</v>
      </c>
      <c r="J18" s="63">
        <v>10</v>
      </c>
    </row>
    <row r="19" spans="1:10" ht="13.5" thickTop="1">
      <c r="A19" s="58" t="s">
        <v>182</v>
      </c>
      <c r="B19" s="59" t="s">
        <v>21</v>
      </c>
      <c r="C19" s="224" t="s">
        <v>225</v>
      </c>
      <c r="D19" s="115"/>
      <c r="E19" s="115"/>
      <c r="F19" s="115"/>
      <c r="G19" s="115"/>
      <c r="H19" s="115"/>
      <c r="I19" s="115"/>
      <c r="J19" s="116"/>
    </row>
    <row r="20" spans="1:10" ht="12.75">
      <c r="A20" s="7" t="s">
        <v>22</v>
      </c>
      <c r="B20" s="5">
        <v>2000</v>
      </c>
      <c r="C20" s="225" t="s">
        <v>226</v>
      </c>
      <c r="D20" s="115"/>
      <c r="E20" s="115"/>
      <c r="F20" s="115"/>
      <c r="G20" s="115"/>
      <c r="H20" s="115"/>
      <c r="I20" s="115"/>
      <c r="J20" s="116"/>
    </row>
    <row r="21" spans="1:10" ht="12.75">
      <c r="A21" s="8" t="s">
        <v>23</v>
      </c>
      <c r="B21" s="5">
        <v>2100</v>
      </c>
      <c r="C21" s="225" t="s">
        <v>227</v>
      </c>
      <c r="D21" s="115"/>
      <c r="E21" s="115"/>
      <c r="F21" s="115"/>
      <c r="G21" s="115"/>
      <c r="H21" s="115"/>
      <c r="I21" s="115"/>
      <c r="J21" s="116"/>
    </row>
    <row r="22" spans="1:10" ht="12.75">
      <c r="A22" s="9" t="s">
        <v>203</v>
      </c>
      <c r="B22" s="10">
        <v>2110</v>
      </c>
      <c r="C22" s="232" t="s">
        <v>228</v>
      </c>
      <c r="D22" s="115"/>
      <c r="E22" s="115"/>
      <c r="F22" s="118"/>
      <c r="G22" s="115"/>
      <c r="H22" s="115"/>
      <c r="I22" s="115"/>
      <c r="J22" s="118"/>
    </row>
    <row r="23" spans="1:10" ht="12.75">
      <c r="A23" s="11" t="s">
        <v>25</v>
      </c>
      <c r="B23" s="4">
        <v>2111</v>
      </c>
      <c r="C23" s="233" t="s">
        <v>229</v>
      </c>
      <c r="D23" s="115"/>
      <c r="E23" s="115"/>
      <c r="F23" s="115"/>
      <c r="G23" s="115"/>
      <c r="H23" s="118"/>
      <c r="I23" s="115"/>
      <c r="J23" s="118"/>
    </row>
    <row r="24" spans="1:10" ht="12.75">
      <c r="A24" s="11" t="s">
        <v>26</v>
      </c>
      <c r="B24" s="4">
        <v>2112</v>
      </c>
      <c r="C24" s="233" t="s">
        <v>230</v>
      </c>
      <c r="D24" s="115"/>
      <c r="E24" s="115"/>
      <c r="F24" s="115"/>
      <c r="G24" s="115"/>
      <c r="H24" s="118"/>
      <c r="I24" s="115"/>
      <c r="J24" s="118"/>
    </row>
    <row r="25" spans="1:10" ht="12.75">
      <c r="A25" s="9" t="s">
        <v>204</v>
      </c>
      <c r="B25" s="12">
        <v>2120</v>
      </c>
      <c r="C25" s="234" t="s">
        <v>231</v>
      </c>
      <c r="D25" s="115"/>
      <c r="E25" s="115"/>
      <c r="F25" s="118"/>
      <c r="G25" s="115"/>
      <c r="H25" s="118"/>
      <c r="I25" s="115"/>
      <c r="J25" s="118"/>
    </row>
    <row r="26" spans="1:10" ht="12.75">
      <c r="A26" s="226" t="s">
        <v>205</v>
      </c>
      <c r="B26" s="228">
        <v>2200</v>
      </c>
      <c r="C26" s="235" t="s">
        <v>232</v>
      </c>
      <c r="D26" s="115"/>
      <c r="E26" s="115"/>
      <c r="F26" s="115"/>
      <c r="G26" s="115"/>
      <c r="H26" s="118"/>
      <c r="I26" s="115"/>
      <c r="J26" s="118"/>
    </row>
    <row r="27" spans="1:10" ht="12.75">
      <c r="A27" s="11" t="s">
        <v>206</v>
      </c>
      <c r="B27" s="4">
        <v>2210</v>
      </c>
      <c r="C27" s="233" t="s">
        <v>233</v>
      </c>
      <c r="D27" s="115">
        <v>102</v>
      </c>
      <c r="E27" s="115">
        <v>102</v>
      </c>
      <c r="F27" s="115"/>
      <c r="G27" s="115"/>
      <c r="H27" s="118"/>
      <c r="I27" s="115"/>
      <c r="J27" s="118"/>
    </row>
    <row r="28" spans="1:10" ht="12.75">
      <c r="A28" s="11" t="s">
        <v>30</v>
      </c>
      <c r="B28" s="4">
        <v>2220</v>
      </c>
      <c r="C28" s="4">
        <v>100</v>
      </c>
      <c r="D28" s="115"/>
      <c r="E28" s="115"/>
      <c r="F28" s="115"/>
      <c r="G28" s="115"/>
      <c r="H28" s="118"/>
      <c r="I28" s="115"/>
      <c r="J28" s="118"/>
    </row>
    <row r="29" spans="1:10" ht="12.75">
      <c r="A29" s="11" t="s">
        <v>31</v>
      </c>
      <c r="B29" s="4">
        <v>2230</v>
      </c>
      <c r="C29" s="4" t="s">
        <v>32</v>
      </c>
      <c r="D29" s="115"/>
      <c r="E29" s="115"/>
      <c r="F29" s="115"/>
      <c r="G29" s="115"/>
      <c r="H29" s="118"/>
      <c r="I29" s="115"/>
      <c r="J29" s="118"/>
    </row>
    <row r="30" spans="1:10" ht="12.75">
      <c r="A30" s="11" t="s">
        <v>137</v>
      </c>
      <c r="B30" s="4">
        <v>2240</v>
      </c>
      <c r="C30" s="4">
        <v>120</v>
      </c>
      <c r="D30" s="115"/>
      <c r="E30" s="115"/>
      <c r="F30" s="115"/>
      <c r="G30" s="115"/>
      <c r="H30" s="118"/>
      <c r="I30" s="115"/>
      <c r="J30" s="118"/>
    </row>
    <row r="31" spans="1:10" ht="12.75">
      <c r="A31" s="11" t="s">
        <v>40</v>
      </c>
      <c r="B31" s="4">
        <v>2250</v>
      </c>
      <c r="C31" s="4">
        <v>130</v>
      </c>
      <c r="D31" s="115"/>
      <c r="E31" s="115"/>
      <c r="F31" s="115"/>
      <c r="G31" s="115"/>
      <c r="H31" s="118"/>
      <c r="I31" s="115"/>
      <c r="J31" s="118"/>
    </row>
    <row r="32" spans="1:10" ht="12.75">
      <c r="A32" s="227" t="s">
        <v>207</v>
      </c>
      <c r="B32" s="229">
        <v>2260</v>
      </c>
      <c r="C32" s="12">
        <v>140</v>
      </c>
      <c r="D32" s="115"/>
      <c r="E32" s="115"/>
      <c r="F32" s="115"/>
      <c r="G32" s="115"/>
      <c r="H32" s="118"/>
      <c r="I32" s="115"/>
      <c r="J32" s="118"/>
    </row>
    <row r="33" spans="1:10" ht="12.75">
      <c r="A33" s="227" t="s">
        <v>42</v>
      </c>
      <c r="B33" s="229">
        <v>2270</v>
      </c>
      <c r="C33" s="12">
        <v>150</v>
      </c>
      <c r="D33" s="115"/>
      <c r="E33" s="115"/>
      <c r="F33" s="115"/>
      <c r="G33" s="115"/>
      <c r="H33" s="118"/>
      <c r="I33" s="115"/>
      <c r="J33" s="118"/>
    </row>
    <row r="34" spans="1:10" ht="12.75">
      <c r="A34" s="237"/>
      <c r="B34" s="238"/>
      <c r="C34" s="160"/>
      <c r="D34" s="161"/>
      <c r="E34" s="161"/>
      <c r="F34" s="161"/>
      <c r="G34" s="161"/>
      <c r="H34" s="85"/>
      <c r="I34" s="161"/>
      <c r="J34" s="85"/>
    </row>
    <row r="35" spans="1:10" ht="12.75">
      <c r="A35" s="237"/>
      <c r="B35" s="238"/>
      <c r="C35" s="160"/>
      <c r="D35" s="161"/>
      <c r="E35" s="161"/>
      <c r="F35" s="161"/>
      <c r="G35" s="161"/>
      <c r="H35" s="85"/>
      <c r="I35" s="161"/>
      <c r="J35" s="85"/>
    </row>
    <row r="36" spans="1:10" ht="14.25" customHeight="1">
      <c r="A36" s="158"/>
      <c r="B36" s="159"/>
      <c r="C36" s="160"/>
      <c r="D36" s="105"/>
      <c r="E36" s="47"/>
      <c r="F36" s="47"/>
      <c r="G36" s="47"/>
      <c r="H36" s="47"/>
      <c r="I36" s="47"/>
      <c r="J36" s="47"/>
    </row>
    <row r="37" spans="1:10" ht="12.75">
      <c r="A37" s="37">
        <v>1</v>
      </c>
      <c r="B37" s="38">
        <v>2</v>
      </c>
      <c r="C37" s="39">
        <v>3</v>
      </c>
      <c r="D37" s="4">
        <v>4</v>
      </c>
      <c r="E37" s="40">
        <v>5</v>
      </c>
      <c r="F37" s="40">
        <v>5</v>
      </c>
      <c r="G37" s="40">
        <v>6</v>
      </c>
      <c r="H37" s="40">
        <v>7</v>
      </c>
      <c r="I37" s="38">
        <v>8</v>
      </c>
      <c r="J37" s="38">
        <v>9</v>
      </c>
    </row>
    <row r="38" spans="1:10" ht="12.75">
      <c r="A38" s="11" t="s">
        <v>43</v>
      </c>
      <c r="B38" s="11">
        <v>2271</v>
      </c>
      <c r="C38" s="4">
        <v>160</v>
      </c>
      <c r="D38" s="115"/>
      <c r="E38" s="115"/>
      <c r="F38" s="115"/>
      <c r="G38" s="115"/>
      <c r="H38" s="118"/>
      <c r="I38" s="115"/>
      <c r="J38" s="118"/>
    </row>
    <row r="39" spans="1:10" ht="12.75">
      <c r="A39" s="11" t="s">
        <v>44</v>
      </c>
      <c r="B39" s="11">
        <v>2272</v>
      </c>
      <c r="C39" s="4">
        <v>170</v>
      </c>
      <c r="D39" s="115"/>
      <c r="E39" s="115"/>
      <c r="F39" s="115"/>
      <c r="G39" s="115"/>
      <c r="H39" s="118"/>
      <c r="I39" s="115"/>
      <c r="J39" s="118"/>
    </row>
    <row r="40" spans="1:10" ht="12.75">
      <c r="A40" s="11" t="s">
        <v>45</v>
      </c>
      <c r="B40" s="11">
        <v>2273</v>
      </c>
      <c r="C40" s="4">
        <v>180</v>
      </c>
      <c r="D40" s="115"/>
      <c r="E40" s="115"/>
      <c r="F40" s="115"/>
      <c r="G40" s="115"/>
      <c r="H40" s="118"/>
      <c r="I40" s="115"/>
      <c r="J40" s="118"/>
    </row>
    <row r="41" spans="1:10" ht="12.75">
      <c r="A41" s="11" t="s">
        <v>46</v>
      </c>
      <c r="B41" s="11">
        <v>2274</v>
      </c>
      <c r="C41" s="4">
        <v>190</v>
      </c>
      <c r="D41" s="115"/>
      <c r="E41" s="115"/>
      <c r="F41" s="115"/>
      <c r="G41" s="115"/>
      <c r="H41" s="118"/>
      <c r="I41" s="115"/>
      <c r="J41" s="118"/>
    </row>
    <row r="42" spans="1:10" ht="12.75">
      <c r="A42" s="11" t="s">
        <v>48</v>
      </c>
      <c r="B42" s="11">
        <v>2275</v>
      </c>
      <c r="C42" s="4">
        <v>200</v>
      </c>
      <c r="D42" s="115"/>
      <c r="E42" s="115"/>
      <c r="F42" s="115"/>
      <c r="G42" s="115"/>
      <c r="H42" s="118"/>
      <c r="I42" s="115"/>
      <c r="J42" s="118"/>
    </row>
    <row r="43" spans="1:10" ht="22.5">
      <c r="A43" s="14" t="s">
        <v>50</v>
      </c>
      <c r="B43" s="11">
        <v>2280</v>
      </c>
      <c r="C43" s="4">
        <v>210</v>
      </c>
      <c r="D43" s="115"/>
      <c r="E43" s="115"/>
      <c r="F43" s="115"/>
      <c r="G43" s="115"/>
      <c r="H43" s="118"/>
      <c r="I43" s="118"/>
      <c r="J43" s="118"/>
    </row>
    <row r="44" spans="1:10" ht="22.5">
      <c r="A44" s="14" t="s">
        <v>208</v>
      </c>
      <c r="B44" s="4">
        <v>2281</v>
      </c>
      <c r="C44" s="4">
        <v>220</v>
      </c>
      <c r="D44" s="115"/>
      <c r="E44" s="115"/>
      <c r="F44" s="115"/>
      <c r="G44" s="115"/>
      <c r="H44" s="118"/>
      <c r="I44" s="118"/>
      <c r="J44" s="118"/>
    </row>
    <row r="45" spans="1:10" ht="22.5">
      <c r="A45" s="14" t="s">
        <v>209</v>
      </c>
      <c r="B45" s="220">
        <v>2282</v>
      </c>
      <c r="C45" s="220">
        <v>230</v>
      </c>
      <c r="D45" s="115"/>
      <c r="E45" s="115"/>
      <c r="F45" s="115"/>
      <c r="G45" s="115"/>
      <c r="H45" s="118"/>
      <c r="I45" s="118"/>
      <c r="J45" s="118"/>
    </row>
    <row r="46" spans="1:10" ht="12.75">
      <c r="A46" s="19" t="s">
        <v>210</v>
      </c>
      <c r="B46" s="5">
        <v>2400</v>
      </c>
      <c r="C46" s="5">
        <v>240</v>
      </c>
      <c r="D46" s="115"/>
      <c r="E46" s="115"/>
      <c r="F46" s="115"/>
      <c r="G46" s="115"/>
      <c r="H46" s="118"/>
      <c r="I46" s="118"/>
      <c r="J46" s="118"/>
    </row>
    <row r="47" spans="1:10" ht="12.75">
      <c r="A47" s="230" t="s">
        <v>211</v>
      </c>
      <c r="B47" s="220">
        <v>2410</v>
      </c>
      <c r="C47" s="220">
        <v>250</v>
      </c>
      <c r="D47" s="115"/>
      <c r="E47" s="115"/>
      <c r="F47" s="115"/>
      <c r="G47" s="115"/>
      <c r="H47" s="118"/>
      <c r="I47" s="118"/>
      <c r="J47" s="118"/>
    </row>
    <row r="48" spans="1:10" ht="12.75">
      <c r="A48" s="230" t="s">
        <v>212</v>
      </c>
      <c r="B48" s="220">
        <v>2420</v>
      </c>
      <c r="C48" s="220">
        <v>260</v>
      </c>
      <c r="D48" s="115"/>
      <c r="E48" s="115"/>
      <c r="F48" s="115"/>
      <c r="G48" s="115"/>
      <c r="H48" s="118"/>
      <c r="I48" s="118"/>
      <c r="J48" s="118"/>
    </row>
    <row r="49" spans="1:10" ht="12.75">
      <c r="A49" s="19" t="s">
        <v>213</v>
      </c>
      <c r="B49" s="5">
        <v>2600</v>
      </c>
      <c r="C49" s="5">
        <v>270</v>
      </c>
      <c r="D49" s="115"/>
      <c r="E49" s="115"/>
      <c r="F49" s="115"/>
      <c r="G49" s="115"/>
      <c r="H49" s="118"/>
      <c r="I49" s="118"/>
      <c r="J49" s="118"/>
    </row>
    <row r="50" spans="1:10" ht="12.75">
      <c r="A50" s="227" t="s">
        <v>54</v>
      </c>
      <c r="B50" s="220">
        <v>2610</v>
      </c>
      <c r="C50" s="220">
        <v>280</v>
      </c>
      <c r="D50" s="115"/>
      <c r="E50" s="115"/>
      <c r="F50" s="115"/>
      <c r="G50" s="115"/>
      <c r="H50" s="118"/>
      <c r="I50" s="118"/>
      <c r="J50" s="118"/>
    </row>
    <row r="51" spans="1:10" ht="12.75">
      <c r="A51" s="227" t="s">
        <v>55</v>
      </c>
      <c r="B51" s="194">
        <v>2620</v>
      </c>
      <c r="C51" s="194">
        <v>290</v>
      </c>
      <c r="D51" s="115"/>
      <c r="E51" s="115"/>
      <c r="F51" s="115"/>
      <c r="G51" s="115"/>
      <c r="H51" s="118"/>
      <c r="I51" s="118"/>
      <c r="J51" s="118"/>
    </row>
    <row r="52" spans="1:10" ht="12.75">
      <c r="A52" s="227" t="s">
        <v>214</v>
      </c>
      <c r="B52" s="229">
        <v>2630</v>
      </c>
      <c r="C52" s="194">
        <v>300</v>
      </c>
      <c r="D52" s="115"/>
      <c r="E52" s="115"/>
      <c r="F52" s="115"/>
      <c r="G52" s="115"/>
      <c r="H52" s="118"/>
      <c r="I52" s="118"/>
      <c r="J52" s="118"/>
    </row>
    <row r="53" spans="1:10" ht="12.75">
      <c r="A53" s="170" t="s">
        <v>215</v>
      </c>
      <c r="B53" s="228">
        <v>2700</v>
      </c>
      <c r="C53" s="219">
        <v>310</v>
      </c>
      <c r="D53" s="115"/>
      <c r="E53" s="115"/>
      <c r="F53" s="115"/>
      <c r="G53" s="115"/>
      <c r="H53" s="118"/>
      <c r="I53" s="118"/>
      <c r="J53" s="118"/>
    </row>
    <row r="54" spans="1:10" ht="12.75">
      <c r="A54" s="11" t="s">
        <v>57</v>
      </c>
      <c r="B54" s="4">
        <v>2710</v>
      </c>
      <c r="C54" s="4">
        <v>320</v>
      </c>
      <c r="D54" s="115"/>
      <c r="E54" s="115"/>
      <c r="F54" s="115"/>
      <c r="G54" s="115"/>
      <c r="H54" s="118"/>
      <c r="I54" s="118"/>
      <c r="J54" s="118"/>
    </row>
    <row r="55" spans="1:10" ht="12.75">
      <c r="A55" s="11" t="s">
        <v>58</v>
      </c>
      <c r="B55" s="4">
        <v>2720</v>
      </c>
      <c r="C55" s="4">
        <v>330</v>
      </c>
      <c r="D55" s="115"/>
      <c r="E55" s="115"/>
      <c r="F55" s="115"/>
      <c r="G55" s="115"/>
      <c r="H55" s="118"/>
      <c r="I55" s="118"/>
      <c r="J55" s="118"/>
    </row>
    <row r="56" spans="1:10" ht="12.75">
      <c r="A56" s="11" t="s">
        <v>216</v>
      </c>
      <c r="B56" s="4">
        <v>2730</v>
      </c>
      <c r="C56" s="4">
        <v>340</v>
      </c>
      <c r="D56" s="115"/>
      <c r="E56" s="115"/>
      <c r="F56" s="115"/>
      <c r="G56" s="115"/>
      <c r="H56" s="118"/>
      <c r="I56" s="118"/>
      <c r="J56" s="118"/>
    </row>
    <row r="57" spans="1:10" ht="12.75">
      <c r="A57" s="170" t="s">
        <v>217</v>
      </c>
      <c r="B57" s="90">
        <v>2800</v>
      </c>
      <c r="C57" s="90">
        <v>350</v>
      </c>
      <c r="D57" s="115"/>
      <c r="E57" s="115"/>
      <c r="F57" s="115"/>
      <c r="G57" s="115"/>
      <c r="H57" s="118"/>
      <c r="I57" s="118"/>
      <c r="J57" s="118"/>
    </row>
    <row r="58" spans="1:10" ht="12.75">
      <c r="A58" s="21" t="s">
        <v>61</v>
      </c>
      <c r="B58" s="5">
        <v>3000</v>
      </c>
      <c r="C58" s="5">
        <v>360</v>
      </c>
      <c r="D58" s="115"/>
      <c r="E58" s="115"/>
      <c r="F58" s="115"/>
      <c r="G58" s="115"/>
      <c r="H58" s="118"/>
      <c r="I58" s="118"/>
      <c r="J58" s="118"/>
    </row>
    <row r="59" spans="1:10" ht="12.75">
      <c r="A59" s="19" t="s">
        <v>62</v>
      </c>
      <c r="B59" s="5">
        <v>3100</v>
      </c>
      <c r="C59" s="5">
        <v>370</v>
      </c>
      <c r="D59" s="115"/>
      <c r="E59" s="115"/>
      <c r="F59" s="115"/>
      <c r="G59" s="115"/>
      <c r="H59" s="118"/>
      <c r="I59" s="118"/>
      <c r="J59" s="118"/>
    </row>
    <row r="60" spans="1:10" ht="12.75">
      <c r="A60" s="230" t="s">
        <v>63</v>
      </c>
      <c r="B60" s="220">
        <v>3110</v>
      </c>
      <c r="C60" s="220">
        <v>380</v>
      </c>
      <c r="D60" s="115"/>
      <c r="E60" s="115"/>
      <c r="F60" s="115"/>
      <c r="G60" s="115"/>
      <c r="H60" s="118"/>
      <c r="I60" s="118"/>
      <c r="J60" s="118"/>
    </row>
    <row r="61" spans="1:10" ht="12.75">
      <c r="A61" s="230" t="s">
        <v>64</v>
      </c>
      <c r="B61" s="229">
        <v>3120</v>
      </c>
      <c r="C61" s="220">
        <v>390</v>
      </c>
      <c r="D61" s="115"/>
      <c r="E61" s="115"/>
      <c r="F61" s="115"/>
      <c r="G61" s="115"/>
      <c r="H61" s="118"/>
      <c r="I61" s="118"/>
      <c r="J61" s="118"/>
    </row>
    <row r="62" spans="1:10" ht="12.75">
      <c r="A62" s="11" t="s">
        <v>218</v>
      </c>
      <c r="B62" s="4">
        <v>3121</v>
      </c>
      <c r="C62" s="4">
        <v>400</v>
      </c>
      <c r="D62" s="115"/>
      <c r="E62" s="115"/>
      <c r="F62" s="115"/>
      <c r="G62" s="115"/>
      <c r="H62" s="118"/>
      <c r="I62" s="115"/>
      <c r="J62" s="118"/>
    </row>
    <row r="63" spans="1:10" ht="12.75">
      <c r="A63" s="11" t="s">
        <v>219</v>
      </c>
      <c r="B63" s="4">
        <v>3122</v>
      </c>
      <c r="C63" s="4">
        <v>410</v>
      </c>
      <c r="D63" s="115"/>
      <c r="E63" s="115"/>
      <c r="F63" s="115"/>
      <c r="G63" s="115"/>
      <c r="H63" s="118"/>
      <c r="I63" s="115"/>
      <c r="J63" s="118"/>
    </row>
    <row r="64" spans="1:10" ht="12.75">
      <c r="A64" s="231" t="s">
        <v>68</v>
      </c>
      <c r="B64" s="221">
        <v>3130</v>
      </c>
      <c r="C64" s="221">
        <v>420</v>
      </c>
      <c r="D64" s="115"/>
      <c r="E64" s="115"/>
      <c r="F64" s="115"/>
      <c r="G64" s="115"/>
      <c r="H64" s="118"/>
      <c r="I64" s="118"/>
      <c r="J64" s="118"/>
    </row>
    <row r="65" spans="1:10" ht="12.75">
      <c r="A65" s="11" t="s">
        <v>220</v>
      </c>
      <c r="B65" s="4">
        <v>3131</v>
      </c>
      <c r="C65" s="4">
        <v>430</v>
      </c>
      <c r="D65" s="115"/>
      <c r="E65" s="115"/>
      <c r="F65" s="115"/>
      <c r="G65" s="115"/>
      <c r="H65" s="118"/>
      <c r="I65" s="115"/>
      <c r="J65" s="118"/>
    </row>
    <row r="66" spans="1:10" ht="12.75">
      <c r="A66" s="11" t="s">
        <v>71</v>
      </c>
      <c r="B66" s="4">
        <v>3132</v>
      </c>
      <c r="C66" s="4">
        <v>440</v>
      </c>
      <c r="D66" s="115"/>
      <c r="E66" s="115"/>
      <c r="F66" s="115"/>
      <c r="G66" s="115"/>
      <c r="H66" s="118"/>
      <c r="I66" s="118"/>
      <c r="J66" s="118"/>
    </row>
    <row r="67" spans="1:10" ht="12.75">
      <c r="A67" s="230" t="s">
        <v>72</v>
      </c>
      <c r="B67" s="220">
        <v>3140</v>
      </c>
      <c r="C67" s="220">
        <v>450</v>
      </c>
      <c r="D67" s="115"/>
      <c r="E67" s="115"/>
      <c r="F67" s="115"/>
      <c r="G67" s="115"/>
      <c r="H67" s="118"/>
      <c r="I67" s="115"/>
      <c r="J67" s="118"/>
    </row>
    <row r="68" spans="1:10" ht="12.75">
      <c r="A68" s="11" t="s">
        <v>221</v>
      </c>
      <c r="B68" s="4">
        <v>3141</v>
      </c>
      <c r="C68" s="4">
        <v>460</v>
      </c>
      <c r="D68" s="115"/>
      <c r="E68" s="115"/>
      <c r="F68" s="115"/>
      <c r="G68" s="115"/>
      <c r="H68" s="118"/>
      <c r="I68" s="115"/>
      <c r="J68" s="118"/>
    </row>
    <row r="69" spans="1:10" ht="12.75">
      <c r="A69" s="11" t="s">
        <v>222</v>
      </c>
      <c r="B69" s="4">
        <v>3142</v>
      </c>
      <c r="C69" s="4">
        <v>470</v>
      </c>
      <c r="D69" s="115"/>
      <c r="E69" s="115"/>
      <c r="F69" s="115"/>
      <c r="G69" s="115"/>
      <c r="H69" s="118"/>
      <c r="I69" s="118"/>
      <c r="J69" s="118"/>
    </row>
    <row r="70" spans="1:10" ht="12.75">
      <c r="A70" s="11" t="s">
        <v>76</v>
      </c>
      <c r="B70" s="4">
        <v>3143</v>
      </c>
      <c r="C70" s="4">
        <v>480</v>
      </c>
      <c r="D70" s="115"/>
      <c r="E70" s="115"/>
      <c r="F70" s="115"/>
      <c r="G70" s="115"/>
      <c r="H70" s="118"/>
      <c r="I70" s="115"/>
      <c r="J70" s="118"/>
    </row>
    <row r="71" spans="1:10" ht="12.75">
      <c r="A71" s="227" t="s">
        <v>169</v>
      </c>
      <c r="B71" s="194">
        <v>3150</v>
      </c>
      <c r="C71" s="194">
        <v>490</v>
      </c>
      <c r="D71" s="115"/>
      <c r="E71" s="115"/>
      <c r="F71" s="115"/>
      <c r="G71" s="115"/>
      <c r="H71" s="118"/>
      <c r="I71" s="118"/>
      <c r="J71" s="118"/>
    </row>
    <row r="72" spans="1:10" ht="25.5" customHeight="1">
      <c r="A72" s="222" t="s">
        <v>223</v>
      </c>
      <c r="B72" s="223">
        <v>3160</v>
      </c>
      <c r="C72" s="223">
        <v>500</v>
      </c>
      <c r="D72" s="115"/>
      <c r="E72" s="115"/>
      <c r="F72" s="115"/>
      <c r="G72" s="115"/>
      <c r="H72" s="118"/>
      <c r="I72" s="115"/>
      <c r="J72" s="118"/>
    </row>
    <row r="73" spans="1:10" ht="12.75">
      <c r="A73" s="8" t="s">
        <v>79</v>
      </c>
      <c r="B73" s="23">
        <v>3200</v>
      </c>
      <c r="C73" s="23">
        <v>510</v>
      </c>
      <c r="D73" s="6"/>
      <c r="E73" s="6"/>
      <c r="F73" s="6"/>
      <c r="G73" s="6"/>
      <c r="H73" s="6"/>
      <c r="I73" s="6"/>
      <c r="J73" s="6"/>
    </row>
    <row r="74" spans="1:10" ht="30" customHeight="1">
      <c r="A74" s="239"/>
      <c r="B74" s="157"/>
      <c r="C74" s="157"/>
      <c r="D74" s="47"/>
      <c r="E74" s="47"/>
      <c r="F74" s="47"/>
      <c r="G74" s="47"/>
      <c r="H74" s="47"/>
      <c r="I74" s="47"/>
      <c r="J74" s="47"/>
    </row>
    <row r="75" spans="1:10" ht="12.75">
      <c r="A75" s="37">
        <v>1</v>
      </c>
      <c r="B75" s="23">
        <v>2</v>
      </c>
      <c r="C75" s="23">
        <v>3</v>
      </c>
      <c r="D75" s="40">
        <v>4</v>
      </c>
      <c r="E75" s="40">
        <v>5</v>
      </c>
      <c r="F75" s="40">
        <v>6</v>
      </c>
      <c r="G75" s="40">
        <v>7</v>
      </c>
      <c r="H75" s="40">
        <v>8</v>
      </c>
      <c r="I75" s="38">
        <v>9</v>
      </c>
      <c r="J75" s="38">
        <v>10</v>
      </c>
    </row>
    <row r="76" spans="1:10" ht="12.75">
      <c r="A76" s="24" t="s">
        <v>139</v>
      </c>
      <c r="B76" s="221">
        <v>3210</v>
      </c>
      <c r="C76" s="221">
        <v>520</v>
      </c>
      <c r="D76" s="115"/>
      <c r="E76" s="115"/>
      <c r="F76" s="115"/>
      <c r="G76" s="115"/>
      <c r="H76" s="118"/>
      <c r="I76" s="115"/>
      <c r="J76" s="118"/>
    </row>
    <row r="77" spans="1:10" ht="12.75">
      <c r="A77" s="24" t="s">
        <v>81</v>
      </c>
      <c r="B77" s="4">
        <v>3220</v>
      </c>
      <c r="C77" s="4">
        <v>530</v>
      </c>
      <c r="D77" s="115"/>
      <c r="E77" s="115"/>
      <c r="F77" s="115"/>
      <c r="G77" s="115"/>
      <c r="H77" s="118"/>
      <c r="I77" s="118"/>
      <c r="J77" s="118"/>
    </row>
    <row r="78" spans="1:10" ht="12.75">
      <c r="A78" s="24" t="s">
        <v>224</v>
      </c>
      <c r="B78" s="4">
        <v>3230</v>
      </c>
      <c r="C78" s="4">
        <v>540</v>
      </c>
      <c r="D78" s="115"/>
      <c r="E78" s="115"/>
      <c r="F78" s="115"/>
      <c r="G78" s="115"/>
      <c r="H78" s="118"/>
      <c r="I78" s="115"/>
      <c r="J78" s="118"/>
    </row>
    <row r="79" spans="1:10" ht="12.75">
      <c r="A79" s="24" t="s">
        <v>82</v>
      </c>
      <c r="B79" s="4">
        <v>3240</v>
      </c>
      <c r="C79" s="4">
        <v>550</v>
      </c>
      <c r="D79" s="115"/>
      <c r="E79" s="115"/>
      <c r="F79" s="115"/>
      <c r="G79" s="115"/>
      <c r="H79" s="118"/>
      <c r="I79" s="118"/>
      <c r="J79" s="118"/>
    </row>
    <row r="80" spans="1:10" ht="12.75">
      <c r="A80" s="51" t="s">
        <v>140</v>
      </c>
      <c r="B80" s="51">
        <v>4100</v>
      </c>
      <c r="C80" s="51">
        <v>560</v>
      </c>
      <c r="D80" s="115"/>
      <c r="E80" s="115"/>
      <c r="F80" s="115"/>
      <c r="G80" s="115"/>
      <c r="H80" s="118"/>
      <c r="I80" s="118"/>
      <c r="J80" s="118"/>
    </row>
    <row r="81" spans="1:10" ht="12.75">
      <c r="A81" s="227" t="s">
        <v>86</v>
      </c>
      <c r="B81" s="194">
        <v>4110</v>
      </c>
      <c r="C81" s="194">
        <v>570</v>
      </c>
      <c r="D81" s="115"/>
      <c r="E81" s="115"/>
      <c r="F81" s="115"/>
      <c r="G81" s="115"/>
      <c r="H81" s="118"/>
      <c r="I81" s="115"/>
      <c r="J81" s="118"/>
    </row>
    <row r="82" spans="1:10" ht="12.75">
      <c r="A82" s="54" t="s">
        <v>87</v>
      </c>
      <c r="B82" s="55">
        <v>4111</v>
      </c>
      <c r="C82" s="55">
        <v>580</v>
      </c>
      <c r="D82" s="111"/>
      <c r="E82" s="111"/>
      <c r="F82" s="115"/>
      <c r="G82" s="115"/>
      <c r="H82" s="107"/>
      <c r="I82" s="111"/>
      <c r="J82" s="107"/>
    </row>
    <row r="83" spans="1:10" ht="12.75">
      <c r="A83" s="11" t="s">
        <v>88</v>
      </c>
      <c r="B83" s="4">
        <v>4112</v>
      </c>
      <c r="C83" s="4">
        <v>590</v>
      </c>
      <c r="D83" s="111"/>
      <c r="E83" s="111"/>
      <c r="F83" s="115"/>
      <c r="G83" s="115"/>
      <c r="H83" s="107"/>
      <c r="I83" s="111"/>
      <c r="J83" s="107"/>
    </row>
    <row r="84" spans="1:10" ht="12.75">
      <c r="A84" s="11" t="s">
        <v>89</v>
      </c>
      <c r="B84" s="4">
        <v>4113</v>
      </c>
      <c r="C84" s="4">
        <v>600</v>
      </c>
      <c r="D84" s="111"/>
      <c r="E84" s="111"/>
      <c r="F84" s="115"/>
      <c r="G84" s="115"/>
      <c r="H84" s="107"/>
      <c r="I84" s="111"/>
      <c r="J84" s="107"/>
    </row>
    <row r="85" spans="1:10" ht="12.75">
      <c r="A85" s="219" t="s">
        <v>138</v>
      </c>
      <c r="B85" s="219">
        <v>4200</v>
      </c>
      <c r="C85" s="219">
        <v>610</v>
      </c>
      <c r="D85" s="111"/>
      <c r="E85" s="111"/>
      <c r="F85" s="115"/>
      <c r="G85" s="115"/>
      <c r="H85" s="107"/>
      <c r="I85" s="111"/>
      <c r="J85" s="107"/>
    </row>
    <row r="86" spans="1:10" ht="12.75">
      <c r="A86" s="9" t="s">
        <v>90</v>
      </c>
      <c r="B86" s="4">
        <v>4210</v>
      </c>
      <c r="C86" s="4">
        <v>620</v>
      </c>
      <c r="D86" s="111"/>
      <c r="E86" s="111"/>
      <c r="F86" s="115"/>
      <c r="G86" s="115"/>
      <c r="H86" s="107"/>
      <c r="I86" s="111"/>
      <c r="J86" s="107"/>
    </row>
    <row r="87" spans="1:10" ht="12.75">
      <c r="A87" s="227" t="s">
        <v>91</v>
      </c>
      <c r="B87" s="194">
        <v>5000</v>
      </c>
      <c r="C87" s="194">
        <v>630</v>
      </c>
      <c r="D87" s="111"/>
      <c r="E87" s="111"/>
      <c r="F87" s="115"/>
      <c r="G87" s="115"/>
      <c r="H87" s="107"/>
      <c r="I87" s="111"/>
      <c r="J87" s="107"/>
    </row>
    <row r="88" spans="1:10" ht="12.75">
      <c r="A88" s="227" t="s">
        <v>85</v>
      </c>
      <c r="B88" s="194">
        <v>9000</v>
      </c>
      <c r="C88" s="194">
        <v>640</v>
      </c>
      <c r="D88" s="25" t="s">
        <v>21</v>
      </c>
      <c r="E88" s="6"/>
      <c r="F88" s="26" t="s">
        <v>21</v>
      </c>
      <c r="G88" s="25" t="s">
        <v>21</v>
      </c>
      <c r="H88" s="26" t="s">
        <v>21</v>
      </c>
      <c r="I88" s="26" t="s">
        <v>21</v>
      </c>
      <c r="J88" s="95" t="s">
        <v>21</v>
      </c>
    </row>
    <row r="90" ht="12.75">
      <c r="A90" s="122" t="s">
        <v>149</v>
      </c>
    </row>
    <row r="92" spans="1:9" ht="12.75">
      <c r="A92" s="27" t="s">
        <v>93</v>
      </c>
      <c r="C92" t="s">
        <v>101</v>
      </c>
      <c r="G92" t="s">
        <v>126</v>
      </c>
      <c r="H92" s="271" t="s">
        <v>249</v>
      </c>
      <c r="I92" s="272"/>
    </row>
    <row r="93" spans="4:8" ht="12.75">
      <c r="D93" s="3" t="s">
        <v>96</v>
      </c>
      <c r="H93" s="3" t="s">
        <v>187</v>
      </c>
    </row>
    <row r="94" spans="4:7" ht="12.75">
      <c r="D94" s="3"/>
      <c r="G94" s="3"/>
    </row>
    <row r="95" spans="4:7" ht="12.75">
      <c r="D95" s="3"/>
      <c r="G95" s="3"/>
    </row>
    <row r="96" spans="1:9" ht="12.75">
      <c r="A96" s="27" t="s">
        <v>94</v>
      </c>
      <c r="C96" t="s">
        <v>101</v>
      </c>
      <c r="G96" t="s">
        <v>102</v>
      </c>
      <c r="H96" s="80" t="s">
        <v>127</v>
      </c>
      <c r="I96" s="48"/>
    </row>
    <row r="97" spans="4:8" ht="12.75">
      <c r="D97" s="3" t="s">
        <v>96</v>
      </c>
      <c r="H97" s="3" t="s">
        <v>187</v>
      </c>
    </row>
    <row r="99" ht="12.75">
      <c r="A99" s="266">
        <v>43040</v>
      </c>
    </row>
  </sheetData>
  <sheetProtection/>
  <mergeCells count="10">
    <mergeCell ref="A5:D5"/>
    <mergeCell ref="A6:F6"/>
    <mergeCell ref="G6:H6"/>
    <mergeCell ref="A7:D7"/>
    <mergeCell ref="H7:I7"/>
    <mergeCell ref="H11:I11"/>
    <mergeCell ref="H92:I92"/>
    <mergeCell ref="H8:I8"/>
    <mergeCell ref="H9:I9"/>
    <mergeCell ref="H10:I10"/>
  </mergeCells>
  <printOptions/>
  <pageMargins left="0.4" right="0.4" top="0.7" bottom="0.7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4">
      <selection activeCell="N24" sqref="N24"/>
    </sheetView>
  </sheetViews>
  <sheetFormatPr defaultColWidth="9.140625" defaultRowHeight="12.75"/>
  <cols>
    <col min="1" max="1" width="56.00390625" style="0" customWidth="1"/>
    <col min="2" max="2" width="6.421875" style="0" customWidth="1"/>
    <col min="3" max="3" width="6.00390625" style="0" customWidth="1"/>
    <col min="4" max="4" width="10.421875" style="0" customWidth="1"/>
    <col min="5" max="5" width="9.28125" style="0" hidden="1" customWidth="1"/>
    <col min="6" max="6" width="11.28125" style="0" customWidth="1"/>
    <col min="8" max="8" width="9.7109375" style="0" customWidth="1"/>
    <col min="9" max="9" width="10.00390625" style="0" bestFit="1" customWidth="1"/>
    <col min="10" max="10" width="9.7109375" style="0" customWidth="1"/>
    <col min="11" max="11" width="12.57421875" style="0" customWidth="1"/>
  </cols>
  <sheetData>
    <row r="1" ht="15">
      <c r="H1" s="1" t="s">
        <v>164</v>
      </c>
    </row>
    <row r="2" spans="5:6" ht="12.75">
      <c r="E2" s="29" t="s">
        <v>1</v>
      </c>
      <c r="F2" s="29" t="s">
        <v>171</v>
      </c>
    </row>
    <row r="3" spans="5:6" ht="12.75">
      <c r="E3" s="2" t="s">
        <v>135</v>
      </c>
      <c r="F3" s="2" t="s">
        <v>166</v>
      </c>
    </row>
    <row r="4" spans="5:6" ht="12.75">
      <c r="E4" s="2" t="s">
        <v>2</v>
      </c>
      <c r="F4" s="2" t="s">
        <v>170</v>
      </c>
    </row>
    <row r="5" spans="1:10" ht="15.75">
      <c r="A5" s="275" t="s">
        <v>3</v>
      </c>
      <c r="B5" s="275"/>
      <c r="C5" s="275"/>
      <c r="D5" s="275"/>
      <c r="J5" t="s">
        <v>100</v>
      </c>
    </row>
    <row r="6" spans="1:11" ht="12.75">
      <c r="A6" s="276" t="s">
        <v>98</v>
      </c>
      <c r="B6" s="276"/>
      <c r="C6" s="276"/>
      <c r="D6" s="276"/>
      <c r="E6" s="276"/>
      <c r="F6" s="276"/>
      <c r="G6" s="276"/>
      <c r="H6" s="281"/>
      <c r="I6" s="282"/>
      <c r="J6" s="188"/>
      <c r="K6" s="30"/>
    </row>
    <row r="7" spans="1:11" ht="12.75">
      <c r="A7" s="30"/>
      <c r="B7" s="30"/>
      <c r="C7" s="30"/>
      <c r="D7" s="30" t="s">
        <v>251</v>
      </c>
      <c r="E7" s="30" t="s">
        <v>240</v>
      </c>
      <c r="F7" s="30" t="s">
        <v>243</v>
      </c>
      <c r="G7" s="30"/>
      <c r="H7" s="281"/>
      <c r="I7" s="281"/>
      <c r="J7" s="188"/>
      <c r="K7" s="30"/>
    </row>
    <row r="8" spans="1:11" ht="12.75">
      <c r="A8" s="31" t="s">
        <v>189</v>
      </c>
      <c r="B8" s="30"/>
      <c r="C8" s="30"/>
      <c r="D8" s="30"/>
      <c r="E8" s="30"/>
      <c r="F8" s="30"/>
      <c r="G8" s="30"/>
      <c r="H8" s="277" t="s">
        <v>6</v>
      </c>
      <c r="I8" s="277"/>
      <c r="J8" s="187" t="s">
        <v>123</v>
      </c>
      <c r="K8" s="30"/>
    </row>
    <row r="9" spans="1:11" ht="12.75">
      <c r="A9" s="31" t="s">
        <v>190</v>
      </c>
      <c r="B9" s="30"/>
      <c r="C9" s="30"/>
      <c r="D9" s="30"/>
      <c r="E9" s="30"/>
      <c r="F9" s="30"/>
      <c r="G9" s="30"/>
      <c r="H9" s="277" t="s">
        <v>7</v>
      </c>
      <c r="I9" s="277"/>
      <c r="J9" s="187" t="s">
        <v>124</v>
      </c>
      <c r="K9" s="30"/>
    </row>
    <row r="10" spans="1:11" ht="12.75">
      <c r="A10" s="31" t="s">
        <v>191</v>
      </c>
      <c r="B10" s="30"/>
      <c r="C10" s="30"/>
      <c r="D10" s="30"/>
      <c r="E10" s="30"/>
      <c r="F10" s="30"/>
      <c r="G10" s="30"/>
      <c r="H10" s="277" t="s">
        <v>157</v>
      </c>
      <c r="I10" s="277"/>
      <c r="J10" s="187" t="s">
        <v>160</v>
      </c>
      <c r="K10" s="30"/>
    </row>
    <row r="11" spans="1:11" ht="12.75">
      <c r="A11" s="31" t="s">
        <v>131</v>
      </c>
      <c r="B11" s="30"/>
      <c r="C11" s="30"/>
      <c r="D11" s="30"/>
      <c r="E11" s="30"/>
      <c r="F11" s="30"/>
      <c r="G11" s="30"/>
      <c r="H11" s="277"/>
      <c r="I11" s="277"/>
      <c r="J11" s="189"/>
      <c r="K11" s="30"/>
    </row>
    <row r="12" spans="1:11" ht="12.75">
      <c r="A12" s="31" t="s">
        <v>103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2.75">
      <c r="A13" s="31" t="s">
        <v>236</v>
      </c>
      <c r="B13" s="30"/>
      <c r="C13" s="30"/>
      <c r="D13" s="30"/>
      <c r="E13" s="30"/>
      <c r="F13" s="184">
        <v>10</v>
      </c>
      <c r="G13" s="30" t="s">
        <v>177</v>
      </c>
      <c r="H13" s="30"/>
      <c r="I13" s="30"/>
      <c r="J13" s="30"/>
      <c r="K13" s="30"/>
    </row>
    <row r="14" spans="1:11" ht="12.75">
      <c r="A14" s="31" t="s">
        <v>105</v>
      </c>
      <c r="B14" s="30"/>
      <c r="C14" s="30"/>
      <c r="D14" s="30">
        <v>1011020</v>
      </c>
      <c r="E14" s="30"/>
      <c r="F14" s="199" t="s">
        <v>245</v>
      </c>
      <c r="G14" s="30"/>
      <c r="H14" s="30"/>
      <c r="I14" s="30"/>
      <c r="J14" s="30"/>
      <c r="K14" s="30"/>
    </row>
    <row r="15" ht="12.75">
      <c r="A15" s="3" t="s">
        <v>159</v>
      </c>
    </row>
    <row r="16" ht="12.75">
      <c r="A16" s="3" t="s">
        <v>99</v>
      </c>
    </row>
    <row r="17" spans="1:11" ht="48.75" thickBot="1">
      <c r="A17" s="56" t="s">
        <v>10</v>
      </c>
      <c r="B17" s="57" t="s">
        <v>192</v>
      </c>
      <c r="C17" s="57" t="s">
        <v>12</v>
      </c>
      <c r="D17" s="57" t="s">
        <v>150</v>
      </c>
      <c r="E17" s="57" t="s">
        <v>14</v>
      </c>
      <c r="F17" s="57" t="s">
        <v>143</v>
      </c>
      <c r="G17" s="57" t="s">
        <v>144</v>
      </c>
      <c r="H17" s="57" t="s">
        <v>145</v>
      </c>
      <c r="I17" s="57" t="s">
        <v>185</v>
      </c>
      <c r="J17" s="57" t="s">
        <v>184</v>
      </c>
      <c r="K17" s="57" t="s">
        <v>148</v>
      </c>
    </row>
    <row r="18" spans="1:11" ht="14.25" thickBot="1" thickTop="1">
      <c r="A18" s="62">
        <v>1</v>
      </c>
      <c r="B18" s="63">
        <v>2</v>
      </c>
      <c r="C18" s="63">
        <v>3</v>
      </c>
      <c r="D18" s="63">
        <v>4</v>
      </c>
      <c r="E18" s="64">
        <v>5</v>
      </c>
      <c r="F18" s="64">
        <v>5</v>
      </c>
      <c r="G18" s="63">
        <v>6</v>
      </c>
      <c r="H18" s="63">
        <v>7</v>
      </c>
      <c r="I18" s="63">
        <v>8</v>
      </c>
      <c r="J18" s="63">
        <v>9</v>
      </c>
      <c r="K18" s="63">
        <v>10</v>
      </c>
    </row>
    <row r="19" spans="1:11" ht="13.5" thickTop="1">
      <c r="A19" s="58" t="s">
        <v>182</v>
      </c>
      <c r="B19" s="59" t="s">
        <v>21</v>
      </c>
      <c r="C19" s="224" t="s">
        <v>225</v>
      </c>
      <c r="D19" s="145">
        <f>'10a'!E19</f>
        <v>7800942</v>
      </c>
      <c r="E19" s="145">
        <f>'10a'!F19</f>
        <v>6450361</v>
      </c>
      <c r="F19" s="143">
        <f>'10a'!F19</f>
        <v>6450361</v>
      </c>
      <c r="G19" s="102" t="s">
        <v>178</v>
      </c>
      <c r="H19" s="145">
        <f>'10a'!H19</f>
        <v>5907186.260000001</v>
      </c>
      <c r="I19" s="145">
        <f>'10a'!I19</f>
        <v>5907186.260000001</v>
      </c>
      <c r="J19" s="174">
        <f>J20+J58</f>
        <v>5909195.290000001</v>
      </c>
      <c r="K19" s="263">
        <f>'10a'!K19</f>
        <v>0</v>
      </c>
    </row>
    <row r="20" spans="1:11" ht="12.75">
      <c r="A20" s="7" t="s">
        <v>22</v>
      </c>
      <c r="B20" s="5">
        <v>2000</v>
      </c>
      <c r="C20" s="225" t="s">
        <v>226</v>
      </c>
      <c r="D20" s="145">
        <f>'10a'!E20</f>
        <v>7800942</v>
      </c>
      <c r="E20" s="145">
        <f>'10a'!F20</f>
        <v>0</v>
      </c>
      <c r="F20" s="211" t="s">
        <v>178</v>
      </c>
      <c r="G20" s="102" t="s">
        <v>178</v>
      </c>
      <c r="H20" s="145">
        <f>'10a'!H20</f>
        <v>5907186.260000001</v>
      </c>
      <c r="I20" s="145">
        <f>'10a'!I20</f>
        <v>5907186.260000001</v>
      </c>
      <c r="J20" s="174">
        <f>J21+J26+J53</f>
        <v>5909195.290000001</v>
      </c>
      <c r="K20" s="263">
        <f>'10a'!K20</f>
        <v>0</v>
      </c>
    </row>
    <row r="21" spans="1:11" ht="12.75">
      <c r="A21" s="8" t="s">
        <v>237</v>
      </c>
      <c r="B21" s="5">
        <v>2100</v>
      </c>
      <c r="C21" s="225" t="s">
        <v>227</v>
      </c>
      <c r="D21" s="145">
        <f>'10a'!E21</f>
        <v>6949954</v>
      </c>
      <c r="E21" s="145">
        <f>'10a'!F21</f>
        <v>0</v>
      </c>
      <c r="F21" s="212" t="s">
        <v>178</v>
      </c>
      <c r="G21" s="102" t="s">
        <v>178</v>
      </c>
      <c r="H21" s="145">
        <f>'10a'!H21</f>
        <v>5372360.98</v>
      </c>
      <c r="I21" s="145">
        <f>'10a'!I21</f>
        <v>5372360.98</v>
      </c>
      <c r="J21" s="174">
        <f>J23+J25</f>
        <v>5372360.98</v>
      </c>
      <c r="K21" s="258">
        <f>'10a'!K21</f>
        <v>0</v>
      </c>
    </row>
    <row r="22" spans="1:11" ht="12.75">
      <c r="A22" s="9" t="s">
        <v>203</v>
      </c>
      <c r="B22" s="10">
        <v>2110</v>
      </c>
      <c r="C22" s="232" t="s">
        <v>228</v>
      </c>
      <c r="D22" s="145">
        <f>'10a'!E22</f>
        <v>5695865</v>
      </c>
      <c r="E22" s="145">
        <f>'10a'!F22</f>
        <v>4751695</v>
      </c>
      <c r="F22" s="143">
        <f>'10a'!F22</f>
        <v>4751695</v>
      </c>
      <c r="G22" s="102" t="s">
        <v>178</v>
      </c>
      <c r="H22" s="145">
        <f>'10a'!H22</f>
        <v>4406363.28</v>
      </c>
      <c r="I22" s="145">
        <f>'10a'!I22</f>
        <v>4406363.28</v>
      </c>
      <c r="J22" s="143">
        <f>J23</f>
        <v>4406363.28</v>
      </c>
      <c r="K22" s="213">
        <f>'10a'!K22</f>
        <v>0</v>
      </c>
    </row>
    <row r="23" spans="1:11" ht="12.75">
      <c r="A23" s="11" t="s">
        <v>25</v>
      </c>
      <c r="B23" s="4">
        <v>2111</v>
      </c>
      <c r="C23" s="233" t="s">
        <v>229</v>
      </c>
      <c r="D23" s="145">
        <v>5615862</v>
      </c>
      <c r="E23" s="145">
        <f>'10a'!F23</f>
        <v>0</v>
      </c>
      <c r="F23" s="102" t="s">
        <v>178</v>
      </c>
      <c r="G23" s="102" t="s">
        <v>178</v>
      </c>
      <c r="H23" s="145">
        <f>'10a'!H23</f>
        <v>4406363.28</v>
      </c>
      <c r="I23" s="145">
        <f>'10a'!I23</f>
        <v>4406363.28</v>
      </c>
      <c r="J23" s="143">
        <f>'10a'!AM23</f>
        <v>4406363.28</v>
      </c>
      <c r="K23" s="213">
        <f>'10a'!K23</f>
        <v>0</v>
      </c>
    </row>
    <row r="24" spans="1:11" ht="12.75">
      <c r="A24" s="11" t="s">
        <v>238</v>
      </c>
      <c r="B24" s="4">
        <v>2112</v>
      </c>
      <c r="C24" s="233" t="s">
        <v>230</v>
      </c>
      <c r="D24" s="236">
        <f>'10a'!E24</f>
        <v>0</v>
      </c>
      <c r="E24" s="145">
        <f>'10a'!F24</f>
        <v>0</v>
      </c>
      <c r="F24" s="102" t="s">
        <v>178</v>
      </c>
      <c r="G24" s="102" t="s">
        <v>178</v>
      </c>
      <c r="H24" s="236">
        <f>'10a'!H24</f>
        <v>0</v>
      </c>
      <c r="I24" s="236">
        <f>'10a'!I24</f>
        <v>0</v>
      </c>
      <c r="J24" s="107" t="s">
        <v>178</v>
      </c>
      <c r="K24" s="213">
        <f>'10a'!K24</f>
        <v>0</v>
      </c>
    </row>
    <row r="25" spans="1:11" ht="12.75">
      <c r="A25" s="9" t="s">
        <v>204</v>
      </c>
      <c r="B25" s="12">
        <v>2120</v>
      </c>
      <c r="C25" s="234" t="s">
        <v>231</v>
      </c>
      <c r="D25" s="145">
        <v>1254089</v>
      </c>
      <c r="E25" s="145">
        <f>'10a'!F25</f>
        <v>1046871</v>
      </c>
      <c r="F25" s="143">
        <f>'10a'!F25</f>
        <v>1046871</v>
      </c>
      <c r="G25" s="102" t="s">
        <v>178</v>
      </c>
      <c r="H25" s="145">
        <f>'10a'!H25</f>
        <v>965997.7</v>
      </c>
      <c r="I25" s="145">
        <f>'10a'!I25</f>
        <v>965997.7</v>
      </c>
      <c r="J25" s="143">
        <f>SUM('10a'!AA25:'10a'!AL25)</f>
        <v>965997.7</v>
      </c>
      <c r="K25" s="213">
        <f>'10a'!K25</f>
        <v>0</v>
      </c>
    </row>
    <row r="26" spans="1:11" ht="12.75">
      <c r="A26" s="226" t="s">
        <v>205</v>
      </c>
      <c r="B26" s="228">
        <v>2200</v>
      </c>
      <c r="C26" s="235" t="s">
        <v>232</v>
      </c>
      <c r="D26" s="145">
        <f>'10a'!E26</f>
        <v>850988</v>
      </c>
      <c r="E26" s="145">
        <f>'10a'!F26</f>
        <v>0</v>
      </c>
      <c r="F26" s="102" t="s">
        <v>178</v>
      </c>
      <c r="G26" s="102" t="s">
        <v>178</v>
      </c>
      <c r="H26" s="145">
        <f>'10a'!H26</f>
        <v>534825.28</v>
      </c>
      <c r="I26" s="145">
        <f>'10a'!I26</f>
        <v>534825.28</v>
      </c>
      <c r="J26" s="143">
        <f>J27+J28+J29+J30+J31+J32+J33</f>
        <v>536834.31</v>
      </c>
      <c r="K26" s="263">
        <f>'10a'!K26</f>
        <v>0</v>
      </c>
    </row>
    <row r="27" spans="1:11" ht="15" customHeight="1">
      <c r="A27" s="11" t="s">
        <v>206</v>
      </c>
      <c r="B27" s="4">
        <v>2210</v>
      </c>
      <c r="C27" s="233" t="s">
        <v>233</v>
      </c>
      <c r="D27" s="145">
        <v>29385</v>
      </c>
      <c r="E27" s="145">
        <f>'10a'!F27</f>
        <v>0</v>
      </c>
      <c r="F27" s="102" t="s">
        <v>178</v>
      </c>
      <c r="G27" s="102" t="s">
        <v>178</v>
      </c>
      <c r="H27" s="251">
        <f>'10a'!H27</f>
        <v>27398.3</v>
      </c>
      <c r="I27" s="251">
        <f>'10a'!I27</f>
        <v>27398.3</v>
      </c>
      <c r="J27" s="248">
        <f>SUM('10a'!AA27:'10a'!AL27)</f>
        <v>29307.91</v>
      </c>
      <c r="K27" s="257">
        <f>'10a'!K27</f>
        <v>0</v>
      </c>
    </row>
    <row r="28" spans="1:11" ht="12.75">
      <c r="A28" s="11" t="s">
        <v>30</v>
      </c>
      <c r="B28" s="4">
        <v>2220</v>
      </c>
      <c r="C28" s="4">
        <v>100</v>
      </c>
      <c r="D28" s="145">
        <v>903</v>
      </c>
      <c r="E28" s="145">
        <f>'10a'!F28</f>
        <v>903</v>
      </c>
      <c r="F28" s="209">
        <f>'10a'!F28</f>
        <v>903</v>
      </c>
      <c r="G28" s="212" t="s">
        <v>178</v>
      </c>
      <c r="H28" s="236">
        <f>'10a'!H28</f>
        <v>903</v>
      </c>
      <c r="I28" s="236">
        <f>'10a'!I28</f>
        <v>903</v>
      </c>
      <c r="J28" s="248">
        <f>SUM('10a'!AA28:'10a'!AL28)</f>
        <v>1002.4200000000001</v>
      </c>
      <c r="K28" s="213">
        <f>'10a'!K28</f>
        <v>0</v>
      </c>
    </row>
    <row r="29" spans="1:11" ht="12.75">
      <c r="A29" s="11" t="s">
        <v>31</v>
      </c>
      <c r="B29" s="4">
        <v>2230</v>
      </c>
      <c r="C29" s="4">
        <v>110</v>
      </c>
      <c r="D29" s="236">
        <v>2281</v>
      </c>
      <c r="E29" s="145">
        <f>'10a'!F29</f>
        <v>1373</v>
      </c>
      <c r="F29" s="209">
        <f>'10a'!F29</f>
        <v>1373</v>
      </c>
      <c r="G29" s="212" t="s">
        <v>178</v>
      </c>
      <c r="H29" s="236">
        <f>'10a'!H29</f>
        <v>900.4</v>
      </c>
      <c r="I29" s="236">
        <f>'10a'!I29</f>
        <v>900.4</v>
      </c>
      <c r="J29" s="209">
        <f>SUM('10a'!AA29:'10a'!AL29)</f>
        <v>900.4</v>
      </c>
      <c r="K29" s="213">
        <f>'10a'!K29</f>
        <v>0</v>
      </c>
    </row>
    <row r="30" spans="1:11" ht="12.75">
      <c r="A30" s="11" t="s">
        <v>137</v>
      </c>
      <c r="B30" s="4">
        <v>2240</v>
      </c>
      <c r="C30" s="4">
        <v>120</v>
      </c>
      <c r="D30" s="145">
        <v>272377</v>
      </c>
      <c r="E30" s="145">
        <f>'10a'!F30</f>
        <v>0</v>
      </c>
      <c r="F30" s="102" t="s">
        <v>178</v>
      </c>
      <c r="G30" s="102" t="s">
        <v>178</v>
      </c>
      <c r="H30" s="145">
        <f>'10a'!H30</f>
        <v>197070.05</v>
      </c>
      <c r="I30" s="145">
        <f>'10a'!I30</f>
        <v>197070.05</v>
      </c>
      <c r="J30" s="143">
        <f>'10a'!AM30</f>
        <v>197070.05</v>
      </c>
      <c r="K30" s="263">
        <f>'10a'!K30</f>
        <v>0</v>
      </c>
    </row>
    <row r="31" spans="1:11" ht="12.75">
      <c r="A31" s="11" t="s">
        <v>40</v>
      </c>
      <c r="B31" s="4">
        <v>2250</v>
      </c>
      <c r="C31" s="4">
        <v>130</v>
      </c>
      <c r="D31" s="210">
        <f>'10a'!E31</f>
        <v>0</v>
      </c>
      <c r="E31" s="145">
        <f>'10a'!F31</f>
        <v>0</v>
      </c>
      <c r="F31" s="102" t="s">
        <v>178</v>
      </c>
      <c r="G31" s="102" t="s">
        <v>178</v>
      </c>
      <c r="H31" s="236">
        <f>'10a'!H31</f>
        <v>0</v>
      </c>
      <c r="I31" s="236">
        <f>'10a'!I31</f>
        <v>0</v>
      </c>
      <c r="J31" s="259">
        <f>'10a'!I31</f>
        <v>0</v>
      </c>
      <c r="K31" s="213">
        <f>'10a'!K31</f>
        <v>0</v>
      </c>
    </row>
    <row r="32" spans="1:11" ht="12.75">
      <c r="A32" s="227" t="s">
        <v>207</v>
      </c>
      <c r="B32" s="229">
        <v>2260</v>
      </c>
      <c r="C32" s="12">
        <v>140</v>
      </c>
      <c r="D32" s="236">
        <f>'10a'!E32</f>
        <v>0</v>
      </c>
      <c r="E32" s="145" t="e">
        <f>'10a'!#REF!</f>
        <v>#REF!</v>
      </c>
      <c r="F32" s="107" t="s">
        <v>178</v>
      </c>
      <c r="G32" s="102" t="s">
        <v>178</v>
      </c>
      <c r="H32" s="236">
        <f>'10a'!H32</f>
        <v>0</v>
      </c>
      <c r="I32" s="236">
        <f>'10a'!I32</f>
        <v>0</v>
      </c>
      <c r="J32" s="248">
        <f>'10a'!AM32</f>
        <v>0</v>
      </c>
      <c r="K32" s="213">
        <f>'10a'!K32</f>
        <v>0</v>
      </c>
    </row>
    <row r="33" spans="1:11" ht="12.75">
      <c r="A33" s="227" t="s">
        <v>42</v>
      </c>
      <c r="B33" s="229">
        <v>2270</v>
      </c>
      <c r="C33" s="12">
        <v>150</v>
      </c>
      <c r="D33" s="251">
        <f>'10a'!E33</f>
        <v>546042</v>
      </c>
      <c r="E33" s="145" t="e">
        <f>'10a'!#REF!</f>
        <v>#REF!</v>
      </c>
      <c r="F33" s="145">
        <f>'10a'!F33</f>
        <v>386321</v>
      </c>
      <c r="G33" s="102" t="s">
        <v>178</v>
      </c>
      <c r="H33" s="145">
        <f>'10a'!H33</f>
        <v>308553.53</v>
      </c>
      <c r="I33" s="145">
        <f>'10a'!I33</f>
        <v>308553.53</v>
      </c>
      <c r="J33" s="143">
        <f>SUM('10a'!AA33:'10a'!AL33)</f>
        <v>308553.53</v>
      </c>
      <c r="K33" s="213">
        <f>'10a'!K33</f>
        <v>0</v>
      </c>
    </row>
    <row r="34" spans="1:11" ht="13.5">
      <c r="A34" s="158"/>
      <c r="B34" s="159"/>
      <c r="C34" s="160"/>
      <c r="D34" s="105"/>
      <c r="E34" s="175"/>
      <c r="F34" s="105"/>
      <c r="G34" s="105"/>
      <c r="H34" s="216"/>
      <c r="I34" s="216"/>
      <c r="J34" s="217"/>
      <c r="K34" s="217"/>
    </row>
    <row r="35" spans="1:11" ht="13.5">
      <c r="A35" s="158"/>
      <c r="B35" s="159"/>
      <c r="C35" s="160"/>
      <c r="D35" s="105"/>
      <c r="E35" s="175"/>
      <c r="F35" s="105"/>
      <c r="G35" s="105"/>
      <c r="H35" s="216"/>
      <c r="I35" s="216"/>
      <c r="J35" s="217"/>
      <c r="K35" s="217"/>
    </row>
    <row r="36" spans="1:11" ht="10.5" customHeight="1">
      <c r="A36" s="158"/>
      <c r="B36" s="159"/>
      <c r="C36" s="160"/>
      <c r="D36" s="175"/>
      <c r="E36" s="175"/>
      <c r="F36" s="175"/>
      <c r="G36" s="175"/>
      <c r="H36" s="182"/>
      <c r="I36" s="175"/>
      <c r="J36" s="182"/>
      <c r="K36" s="198"/>
    </row>
    <row r="37" spans="1:11" ht="12.75">
      <c r="A37" s="37">
        <v>1</v>
      </c>
      <c r="B37" s="38">
        <v>2</v>
      </c>
      <c r="C37" s="39">
        <v>3</v>
      </c>
      <c r="D37" s="177">
        <v>4</v>
      </c>
      <c r="E37" s="178">
        <v>5</v>
      </c>
      <c r="F37" s="178">
        <v>5</v>
      </c>
      <c r="G37" s="178">
        <v>6</v>
      </c>
      <c r="H37" s="178">
        <v>7</v>
      </c>
      <c r="I37" s="179">
        <v>8</v>
      </c>
      <c r="J37" s="179">
        <v>9</v>
      </c>
      <c r="K37" s="23">
        <v>10</v>
      </c>
    </row>
    <row r="38" spans="1:11" ht="12.75">
      <c r="A38" s="11" t="s">
        <v>43</v>
      </c>
      <c r="B38" s="11">
        <v>2271</v>
      </c>
      <c r="C38" s="4">
        <v>160</v>
      </c>
      <c r="D38" s="145">
        <v>142657</v>
      </c>
      <c r="E38" s="145" t="e">
        <f>'10a'!#REF!</f>
        <v>#REF!</v>
      </c>
      <c r="F38" s="210">
        <f>'10a'!F39</f>
        <v>0</v>
      </c>
      <c r="G38" s="210">
        <f>'10a'!G39</f>
        <v>0</v>
      </c>
      <c r="H38" s="145">
        <f>'10a'!H38</f>
        <v>69316.05</v>
      </c>
      <c r="I38" s="145">
        <f>'10a'!I38</f>
        <v>69316.05</v>
      </c>
      <c r="J38" s="143">
        <f>SUM('10a'!AA38:'10a'!AL38)</f>
        <v>69316.05</v>
      </c>
      <c r="K38" s="213">
        <f>'10a'!K38</f>
        <v>0</v>
      </c>
    </row>
    <row r="39" spans="1:11" ht="12.75">
      <c r="A39" s="11" t="s">
        <v>44</v>
      </c>
      <c r="B39" s="11">
        <v>2272</v>
      </c>
      <c r="C39" s="4">
        <v>170</v>
      </c>
      <c r="D39" s="145">
        <v>3199</v>
      </c>
      <c r="E39" s="145" t="e">
        <f>'10a'!#REF!</f>
        <v>#REF!</v>
      </c>
      <c r="F39" s="210">
        <f>'10a'!F40</f>
        <v>0</v>
      </c>
      <c r="G39" s="210">
        <f>'10a'!G40</f>
        <v>0</v>
      </c>
      <c r="H39" s="145">
        <f>'10a'!H39</f>
        <v>2000.73</v>
      </c>
      <c r="I39" s="145">
        <f>'10a'!I39</f>
        <v>2000.73</v>
      </c>
      <c r="J39" s="143">
        <f>SUM('10a'!AA39:'10a'!AL39)</f>
        <v>2000.73</v>
      </c>
      <c r="K39" s="213">
        <f>'10a'!K39</f>
        <v>0</v>
      </c>
    </row>
    <row r="40" spans="1:11" ht="12.75">
      <c r="A40" s="11" t="s">
        <v>45</v>
      </c>
      <c r="B40" s="11">
        <v>2273</v>
      </c>
      <c r="C40" s="4">
        <v>180</v>
      </c>
      <c r="D40" s="145">
        <f>'10a'!E40</f>
        <v>111004</v>
      </c>
      <c r="E40" s="145" t="e">
        <f>'10a'!#REF!</f>
        <v>#REF!</v>
      </c>
      <c r="F40" s="210">
        <f>'10a'!F41</f>
        <v>0</v>
      </c>
      <c r="G40" s="210">
        <f>'10a'!G41</f>
        <v>0</v>
      </c>
      <c r="H40" s="145">
        <f>'10a'!H40</f>
        <v>58888.74999999999</v>
      </c>
      <c r="I40" s="145">
        <f>'10a'!I40</f>
        <v>58888.74999999999</v>
      </c>
      <c r="J40" s="143">
        <f>SUM('10a'!AA40:'10a'!AL40)</f>
        <v>58888.74999999999</v>
      </c>
      <c r="K40" s="213">
        <f>'10a'!K40</f>
        <v>0</v>
      </c>
    </row>
    <row r="41" spans="1:11" ht="12.75">
      <c r="A41" s="11" t="s">
        <v>46</v>
      </c>
      <c r="B41" s="11">
        <v>2274</v>
      </c>
      <c r="C41" s="4">
        <v>190</v>
      </c>
      <c r="D41" s="145">
        <v>289182</v>
      </c>
      <c r="E41" s="145" t="e">
        <f>'10a'!#REF!</f>
        <v>#REF!</v>
      </c>
      <c r="F41" s="210">
        <f>'10a'!F42</f>
        <v>0</v>
      </c>
      <c r="G41" s="210">
        <f>'10a'!G42</f>
        <v>0</v>
      </c>
      <c r="H41" s="145">
        <f>'10a'!H41</f>
        <v>178348</v>
      </c>
      <c r="I41" s="145">
        <f>'10a'!I41</f>
        <v>178348</v>
      </c>
      <c r="J41" s="249">
        <f>SUM('10a'!AA41:'10a'!AL41)</f>
        <v>178348</v>
      </c>
      <c r="K41" s="213">
        <f>'10a'!K41</f>
        <v>0</v>
      </c>
    </row>
    <row r="42" spans="1:11" ht="12" customHeight="1">
      <c r="A42" s="11" t="s">
        <v>48</v>
      </c>
      <c r="B42" s="11">
        <v>2275</v>
      </c>
      <c r="C42" s="4">
        <v>200</v>
      </c>
      <c r="D42" s="236">
        <f>'10a'!E42</f>
        <v>0</v>
      </c>
      <c r="E42" s="145">
        <f>'10a'!F68</f>
        <v>0</v>
      </c>
      <c r="F42" s="210">
        <f>'10a'!F42</f>
        <v>0</v>
      </c>
      <c r="G42" s="210">
        <f>'10a'!G43</f>
        <v>0</v>
      </c>
      <c r="H42" s="236">
        <f>'10a'!H42</f>
        <v>0</v>
      </c>
      <c r="I42" s="236">
        <f>'10a'!I42</f>
        <v>0</v>
      </c>
      <c r="J42" s="236" t="s">
        <v>178</v>
      </c>
      <c r="K42" s="213">
        <f>'10a'!K43</f>
        <v>0</v>
      </c>
    </row>
    <row r="43" spans="1:11" ht="12.75" customHeight="1">
      <c r="A43" s="14" t="s">
        <v>239</v>
      </c>
      <c r="B43" s="11">
        <v>2280</v>
      </c>
      <c r="C43" s="4">
        <v>210</v>
      </c>
      <c r="D43" s="236">
        <f>'10a'!E43</f>
        <v>0</v>
      </c>
      <c r="E43" s="145">
        <f>'10a'!F41</f>
        <v>0</v>
      </c>
      <c r="F43" s="210">
        <f>'10a'!F43</f>
        <v>0</v>
      </c>
      <c r="G43" s="210">
        <f>'10a'!G46</f>
        <v>0</v>
      </c>
      <c r="H43" s="236">
        <f>'10a'!H43</f>
        <v>0</v>
      </c>
      <c r="I43" s="236">
        <f>'10a'!I43</f>
        <v>0</v>
      </c>
      <c r="J43" s="209">
        <f>'10a'!AM46</f>
        <v>0</v>
      </c>
      <c r="K43" s="213">
        <f>'10a'!K46</f>
        <v>0</v>
      </c>
    </row>
    <row r="44" spans="1:11" ht="12.75" customHeight="1">
      <c r="A44" s="14" t="s">
        <v>208</v>
      </c>
      <c r="B44" s="4">
        <v>2281</v>
      </c>
      <c r="C44" s="4">
        <v>220</v>
      </c>
      <c r="D44" s="236">
        <f>'10a'!E44</f>
        <v>0</v>
      </c>
      <c r="E44" s="145">
        <f>'10a'!F42</f>
        <v>0</v>
      </c>
      <c r="F44" s="210">
        <f>'10a'!F47</f>
        <v>0</v>
      </c>
      <c r="G44" s="210">
        <f>'10a'!G47</f>
        <v>0</v>
      </c>
      <c r="H44" s="236">
        <f>'10a'!H44</f>
        <v>0</v>
      </c>
      <c r="I44" s="236">
        <f>'10a'!I44</f>
        <v>0</v>
      </c>
      <c r="J44" s="209">
        <f>'10a'!AM47</f>
        <v>0</v>
      </c>
      <c r="K44" s="213">
        <f>'10a'!K47</f>
        <v>0</v>
      </c>
    </row>
    <row r="45" spans="1:11" ht="12" customHeight="1">
      <c r="A45" s="14" t="s">
        <v>209</v>
      </c>
      <c r="B45" s="220">
        <v>2282</v>
      </c>
      <c r="C45" s="220">
        <v>230</v>
      </c>
      <c r="D45" s="236">
        <f>'10a'!E45</f>
        <v>0</v>
      </c>
      <c r="E45" s="145">
        <f>'10a'!F43</f>
        <v>0</v>
      </c>
      <c r="F45" s="210">
        <f>'10a'!F48</f>
        <v>0</v>
      </c>
      <c r="G45" s="210">
        <f>'10a'!G48</f>
        <v>0</v>
      </c>
      <c r="H45" s="236">
        <f>'10a'!H45</f>
        <v>0</v>
      </c>
      <c r="I45" s="236">
        <f>'10a'!I45</f>
        <v>0</v>
      </c>
      <c r="J45" s="209">
        <f>'10a'!AM48</f>
        <v>0</v>
      </c>
      <c r="K45" s="213">
        <f>'10a'!K48</f>
        <v>0</v>
      </c>
    </row>
    <row r="46" spans="1:11" ht="12.75">
      <c r="A46" s="19" t="s">
        <v>210</v>
      </c>
      <c r="B46" s="5">
        <v>2400</v>
      </c>
      <c r="C46" s="5">
        <v>240</v>
      </c>
      <c r="D46" s="210">
        <f>'10a'!E46</f>
        <v>0</v>
      </c>
      <c r="E46" s="145">
        <f>'10a'!F44</f>
        <v>0</v>
      </c>
      <c r="F46" s="210">
        <f>'10a'!F49</f>
        <v>0</v>
      </c>
      <c r="G46" s="210">
        <f>'10a'!G49</f>
        <v>0</v>
      </c>
      <c r="H46" s="236">
        <f>'10a'!H46</f>
        <v>0</v>
      </c>
      <c r="I46" s="236">
        <f>'10a'!I46</f>
        <v>0</v>
      </c>
      <c r="J46" s="209">
        <f>'10a'!AM49</f>
        <v>0</v>
      </c>
      <c r="K46" s="213">
        <f>'10a'!K49</f>
        <v>0</v>
      </c>
    </row>
    <row r="47" spans="1:11" ht="12.75">
      <c r="A47" s="230" t="s">
        <v>211</v>
      </c>
      <c r="B47" s="220">
        <v>2410</v>
      </c>
      <c r="C47" s="220">
        <v>250</v>
      </c>
      <c r="D47" s="210">
        <f>'10a'!E47</f>
        <v>0</v>
      </c>
      <c r="E47" s="145"/>
      <c r="F47" s="212" t="s">
        <v>178</v>
      </c>
      <c r="G47" s="212" t="s">
        <v>178</v>
      </c>
      <c r="H47" s="236">
        <f>'10a'!H47</f>
        <v>0</v>
      </c>
      <c r="I47" s="236">
        <f>'10a'!I47</f>
        <v>0</v>
      </c>
      <c r="J47" s="213" t="s">
        <v>178</v>
      </c>
      <c r="K47" s="213" t="s">
        <v>178</v>
      </c>
    </row>
    <row r="48" spans="1:11" ht="12.75">
      <c r="A48" s="230" t="s">
        <v>212</v>
      </c>
      <c r="B48" s="220">
        <v>2420</v>
      </c>
      <c r="C48" s="220">
        <v>260</v>
      </c>
      <c r="D48" s="210">
        <f>'10a'!E48</f>
        <v>0</v>
      </c>
      <c r="E48" s="145"/>
      <c r="F48" s="212" t="s">
        <v>178</v>
      </c>
      <c r="G48" s="212" t="s">
        <v>178</v>
      </c>
      <c r="H48" s="236">
        <f>'10a'!H48</f>
        <v>0</v>
      </c>
      <c r="I48" s="236">
        <f>'10a'!I48</f>
        <v>0</v>
      </c>
      <c r="J48" s="213" t="s">
        <v>178</v>
      </c>
      <c r="K48" s="213" t="s">
        <v>178</v>
      </c>
    </row>
    <row r="49" spans="1:11" ht="11.25" customHeight="1">
      <c r="A49" s="19" t="s">
        <v>213</v>
      </c>
      <c r="B49" s="5">
        <v>2600</v>
      </c>
      <c r="C49" s="5">
        <v>270</v>
      </c>
      <c r="D49" s="210">
        <f>'10a'!E49</f>
        <v>0</v>
      </c>
      <c r="E49" s="145"/>
      <c r="F49" s="212" t="s">
        <v>178</v>
      </c>
      <c r="G49" s="212" t="s">
        <v>178</v>
      </c>
      <c r="H49" s="236">
        <f>'10a'!H49</f>
        <v>0</v>
      </c>
      <c r="I49" s="236">
        <f>'10a'!I49</f>
        <v>0</v>
      </c>
      <c r="J49" s="213" t="s">
        <v>178</v>
      </c>
      <c r="K49" s="213" t="s">
        <v>178</v>
      </c>
    </row>
    <row r="50" spans="1:11" ht="9.75" customHeight="1">
      <c r="A50" s="227" t="s">
        <v>54</v>
      </c>
      <c r="B50" s="220">
        <v>2610</v>
      </c>
      <c r="C50" s="220">
        <v>280</v>
      </c>
      <c r="D50" s="210">
        <f>'10a'!E50</f>
        <v>0</v>
      </c>
      <c r="E50" s="145">
        <f>'10a'!F45</f>
        <v>0</v>
      </c>
      <c r="F50" s="210">
        <f>'10a'!F50</f>
        <v>0</v>
      </c>
      <c r="G50" s="210">
        <f>'10a'!G50</f>
        <v>0</v>
      </c>
      <c r="H50" s="236">
        <f>'10a'!H50</f>
        <v>0</v>
      </c>
      <c r="I50" s="236">
        <f>'10a'!I50</f>
        <v>0</v>
      </c>
      <c r="J50" s="209">
        <f>'10a'!AM50</f>
        <v>0</v>
      </c>
      <c r="K50" s="213">
        <f>'10a'!K50</f>
        <v>0</v>
      </c>
    </row>
    <row r="51" spans="1:11" ht="9.75" customHeight="1">
      <c r="A51" s="227" t="s">
        <v>55</v>
      </c>
      <c r="B51" s="194">
        <v>2620</v>
      </c>
      <c r="C51" s="194">
        <v>290</v>
      </c>
      <c r="D51" s="210">
        <f>'10a'!E51</f>
        <v>0</v>
      </c>
      <c r="E51" s="145">
        <f>'10a'!F46</f>
        <v>0</v>
      </c>
      <c r="F51" s="210">
        <f>'10a'!F51</f>
        <v>0</v>
      </c>
      <c r="G51" s="210">
        <f>'10a'!G51</f>
        <v>0</v>
      </c>
      <c r="H51" s="236">
        <f>'10a'!H51</f>
        <v>0</v>
      </c>
      <c r="I51" s="236">
        <f>'10a'!I51</f>
        <v>0</v>
      </c>
      <c r="J51" s="209">
        <f>'10a'!AM51</f>
        <v>0</v>
      </c>
      <c r="K51" s="213">
        <f>'10a'!K51</f>
        <v>0</v>
      </c>
    </row>
    <row r="52" spans="1:11" ht="9" customHeight="1">
      <c r="A52" s="227" t="s">
        <v>214</v>
      </c>
      <c r="B52" s="229">
        <v>2630</v>
      </c>
      <c r="C52" s="194">
        <v>300</v>
      </c>
      <c r="D52" s="210">
        <f>'10a'!E52</f>
        <v>0</v>
      </c>
      <c r="E52" s="145">
        <f>'10a'!F47</f>
        <v>0</v>
      </c>
      <c r="F52" s="210">
        <f>'10a'!F52</f>
        <v>0</v>
      </c>
      <c r="G52" s="210">
        <f>'10a'!G52</f>
        <v>0</v>
      </c>
      <c r="H52" s="236">
        <f>'10a'!H52</f>
        <v>0</v>
      </c>
      <c r="I52" s="236">
        <f>'10a'!I52</f>
        <v>0</v>
      </c>
      <c r="J52" s="209">
        <f>'10a'!AM52</f>
        <v>0</v>
      </c>
      <c r="K52" s="213">
        <f>'10a'!K52</f>
        <v>0</v>
      </c>
    </row>
    <row r="53" spans="1:11" ht="12.75">
      <c r="A53" s="170" t="s">
        <v>215</v>
      </c>
      <c r="B53" s="228">
        <v>2700</v>
      </c>
      <c r="C53" s="219">
        <v>310</v>
      </c>
      <c r="D53" s="236">
        <f>'10a'!E53</f>
        <v>0</v>
      </c>
      <c r="E53" s="145"/>
      <c r="F53" s="236">
        <f>'10a'!F53</f>
        <v>0</v>
      </c>
      <c r="G53" s="210"/>
      <c r="H53" s="236">
        <f>'10a'!H53</f>
        <v>0</v>
      </c>
      <c r="I53" s="236">
        <f>'10a'!I53</f>
        <v>0</v>
      </c>
      <c r="J53" s="248">
        <f>'10a'!AM53</f>
        <v>0</v>
      </c>
      <c r="K53" s="213">
        <f>'10a'!K53</f>
        <v>0</v>
      </c>
    </row>
    <row r="54" spans="1:11" ht="9" customHeight="1">
      <c r="A54" s="11" t="s">
        <v>57</v>
      </c>
      <c r="B54" s="4">
        <v>2710</v>
      </c>
      <c r="C54" s="4">
        <v>320</v>
      </c>
      <c r="D54" s="210">
        <f>'10a'!E54</f>
        <v>0</v>
      </c>
      <c r="E54" s="145">
        <f>'10a'!F48</f>
        <v>0</v>
      </c>
      <c r="F54" s="210">
        <f>'10a'!F54</f>
        <v>0</v>
      </c>
      <c r="G54" s="210">
        <f>'10a'!G53</f>
        <v>0</v>
      </c>
      <c r="H54" s="236">
        <f>'10a'!H54</f>
        <v>0</v>
      </c>
      <c r="I54" s="236">
        <f>'10a'!I54</f>
        <v>0</v>
      </c>
      <c r="J54" s="209">
        <f>'10a'!AM54</f>
        <v>0</v>
      </c>
      <c r="K54" s="213">
        <f>'10a'!K54</f>
        <v>0</v>
      </c>
    </row>
    <row r="55" spans="1:11" ht="10.5" customHeight="1">
      <c r="A55" s="11" t="s">
        <v>58</v>
      </c>
      <c r="B55" s="4">
        <v>2720</v>
      </c>
      <c r="C55" s="4">
        <v>330</v>
      </c>
      <c r="D55" s="210">
        <f>'10a'!E55</f>
        <v>0</v>
      </c>
      <c r="E55" s="145">
        <f>'10a'!F49</f>
        <v>0</v>
      </c>
      <c r="F55" s="210">
        <f>'10a'!F54</f>
        <v>0</v>
      </c>
      <c r="G55" s="210">
        <f>'10a'!G54</f>
        <v>0</v>
      </c>
      <c r="H55" s="236">
        <f>'10a'!H55</f>
        <v>0</v>
      </c>
      <c r="I55" s="236">
        <f>'10a'!I55</f>
        <v>0</v>
      </c>
      <c r="J55" s="209">
        <f>'10a'!AM54</f>
        <v>0</v>
      </c>
      <c r="K55" s="213">
        <f>'10a'!K54</f>
        <v>0</v>
      </c>
    </row>
    <row r="56" spans="1:11" ht="8.25" customHeight="1">
      <c r="A56" s="11" t="s">
        <v>216</v>
      </c>
      <c r="B56" s="4">
        <v>2730</v>
      </c>
      <c r="C56" s="4">
        <v>340</v>
      </c>
      <c r="D56" s="236">
        <f>'10a'!E56</f>
        <v>0</v>
      </c>
      <c r="E56" s="145">
        <f>'10a'!F50</f>
        <v>0</v>
      </c>
      <c r="F56" s="210">
        <f>'10a'!F55</f>
        <v>0</v>
      </c>
      <c r="G56" s="210">
        <f>'10a'!G55</f>
        <v>0</v>
      </c>
      <c r="H56" s="236">
        <f>'10a'!H56</f>
        <v>0</v>
      </c>
      <c r="I56" s="236">
        <f>'10a'!I56</f>
        <v>0</v>
      </c>
      <c r="J56" s="248">
        <f>'10a'!AM56</f>
        <v>0</v>
      </c>
      <c r="K56" s="213">
        <f>'10a'!K56</f>
        <v>0</v>
      </c>
    </row>
    <row r="57" spans="1:11" ht="9" customHeight="1">
      <c r="A57" s="170" t="s">
        <v>217</v>
      </c>
      <c r="B57" s="90">
        <v>2800</v>
      </c>
      <c r="C57" s="90">
        <v>350</v>
      </c>
      <c r="D57" s="210">
        <f>'10a'!E57</f>
        <v>0</v>
      </c>
      <c r="E57" s="145">
        <f>'10a'!F51</f>
        <v>0</v>
      </c>
      <c r="F57" s="210">
        <f>'10a'!F56</f>
        <v>0</v>
      </c>
      <c r="G57" s="210">
        <f>'10a'!G56</f>
        <v>0</v>
      </c>
      <c r="H57" s="236">
        <f>'10a'!H57</f>
        <v>0</v>
      </c>
      <c r="I57" s="236">
        <f>'10a'!I57</f>
        <v>0</v>
      </c>
      <c r="J57" s="209">
        <f>'10a'!AM57</f>
        <v>0</v>
      </c>
      <c r="K57" s="213">
        <f>'10a'!K57</f>
        <v>0</v>
      </c>
    </row>
    <row r="58" spans="1:11" ht="8.25" customHeight="1">
      <c r="A58" s="21" t="s">
        <v>61</v>
      </c>
      <c r="B58" s="5">
        <v>3000</v>
      </c>
      <c r="C58" s="5">
        <v>360</v>
      </c>
      <c r="D58" s="210">
        <f>'10a'!E58</f>
        <v>0</v>
      </c>
      <c r="E58" s="145">
        <f>'10a'!F52</f>
        <v>0</v>
      </c>
      <c r="F58" s="210">
        <f>'10a'!F57</f>
        <v>0</v>
      </c>
      <c r="G58" s="210">
        <f>'10a'!G57</f>
        <v>0</v>
      </c>
      <c r="H58" s="236">
        <f>'10a'!H58</f>
        <v>0</v>
      </c>
      <c r="I58" s="236">
        <f>'10a'!I58</f>
        <v>0</v>
      </c>
      <c r="J58" s="209">
        <f>'10a'!AM57</f>
        <v>0</v>
      </c>
      <c r="K58" s="213">
        <f>'10a'!K57</f>
        <v>0</v>
      </c>
    </row>
    <row r="59" spans="1:11" ht="12.75">
      <c r="A59" s="19" t="s">
        <v>62</v>
      </c>
      <c r="B59" s="5">
        <v>3100</v>
      </c>
      <c r="C59" s="5">
        <v>370</v>
      </c>
      <c r="D59" s="210">
        <f>'10a'!E59</f>
        <v>0</v>
      </c>
      <c r="E59" s="145">
        <f>'10a'!F53</f>
        <v>0</v>
      </c>
      <c r="F59" s="210">
        <f>'10a'!F58</f>
        <v>0</v>
      </c>
      <c r="G59" s="210">
        <f>'10a'!G58</f>
        <v>0</v>
      </c>
      <c r="H59" s="236">
        <f>'10a'!H59</f>
        <v>0</v>
      </c>
      <c r="I59" s="236">
        <f>'10a'!I59</f>
        <v>0</v>
      </c>
      <c r="J59" s="209">
        <f>'10a'!AM58</f>
        <v>0</v>
      </c>
      <c r="K59" s="213">
        <f>'10a'!K58</f>
        <v>0</v>
      </c>
    </row>
    <row r="60" spans="1:11" ht="10.5" customHeight="1">
      <c r="A60" s="230" t="s">
        <v>63</v>
      </c>
      <c r="B60" s="220">
        <v>3110</v>
      </c>
      <c r="C60" s="220">
        <v>380</v>
      </c>
      <c r="D60" s="210">
        <f>'10a'!E60</f>
        <v>0</v>
      </c>
      <c r="E60" s="145">
        <f>'10a'!F54</f>
        <v>0</v>
      </c>
      <c r="F60" s="210">
        <f>'10a'!F59</f>
        <v>0</v>
      </c>
      <c r="G60" s="210">
        <f>'10a'!G59</f>
        <v>0</v>
      </c>
      <c r="H60" s="236">
        <f>'10a'!H60</f>
        <v>0</v>
      </c>
      <c r="I60" s="236">
        <f>'10a'!I60</f>
        <v>0</v>
      </c>
      <c r="J60" s="209">
        <f>'10a'!AM59</f>
        <v>0</v>
      </c>
      <c r="K60" s="213">
        <f>'10a'!K59</f>
        <v>0</v>
      </c>
    </row>
    <row r="61" spans="1:11" ht="12.75">
      <c r="A61" s="230" t="s">
        <v>64</v>
      </c>
      <c r="B61" s="229">
        <v>3120</v>
      </c>
      <c r="C61" s="220">
        <v>390</v>
      </c>
      <c r="D61" s="210">
        <f>'10a'!E61</f>
        <v>0</v>
      </c>
      <c r="E61" s="145">
        <f>'10a'!F55</f>
        <v>0</v>
      </c>
      <c r="F61" s="210">
        <f>'10a'!F60</f>
        <v>0</v>
      </c>
      <c r="G61" s="210">
        <f>'10a'!G60</f>
        <v>0</v>
      </c>
      <c r="H61" s="236">
        <f>'10a'!H61</f>
        <v>0</v>
      </c>
      <c r="I61" s="236">
        <f>'10a'!I61</f>
        <v>0</v>
      </c>
      <c r="J61" s="209">
        <f>'10a'!AM60</f>
        <v>0</v>
      </c>
      <c r="K61" s="213">
        <f>'10a'!K60</f>
        <v>0</v>
      </c>
    </row>
    <row r="62" spans="1:11" ht="12.75">
      <c r="A62" s="11" t="s">
        <v>218</v>
      </c>
      <c r="B62" s="4">
        <v>3121</v>
      </c>
      <c r="C62" s="4">
        <v>400</v>
      </c>
      <c r="D62" s="210">
        <f>'10a'!E62</f>
        <v>0</v>
      </c>
      <c r="E62" s="145">
        <f>'10a'!F56</f>
        <v>0</v>
      </c>
      <c r="F62" s="210">
        <f>'10a'!F61</f>
        <v>0</v>
      </c>
      <c r="G62" s="210">
        <f>'10a'!G61</f>
        <v>0</v>
      </c>
      <c r="H62" s="236">
        <f>'10a'!H62</f>
        <v>0</v>
      </c>
      <c r="I62" s="236">
        <f>'10a'!I62</f>
        <v>0</v>
      </c>
      <c r="J62" s="209">
        <f>'10a'!AM61</f>
        <v>0</v>
      </c>
      <c r="K62" s="213">
        <f>'10a'!K61</f>
        <v>0</v>
      </c>
    </row>
    <row r="63" spans="1:11" ht="12.75">
      <c r="A63" s="11" t="s">
        <v>219</v>
      </c>
      <c r="B63" s="4">
        <v>3122</v>
      </c>
      <c r="C63" s="4">
        <v>410</v>
      </c>
      <c r="D63" s="210">
        <f>'10a'!E63</f>
        <v>0</v>
      </c>
      <c r="E63" s="145" t="e">
        <f>'10a'!#REF!</f>
        <v>#REF!</v>
      </c>
      <c r="F63" s="210">
        <f>'10a'!F62</f>
        <v>0</v>
      </c>
      <c r="G63" s="210">
        <f>'10a'!G62</f>
        <v>0</v>
      </c>
      <c r="H63" s="236">
        <f>'10a'!H63</f>
        <v>0</v>
      </c>
      <c r="I63" s="236">
        <f>'10a'!I63</f>
        <v>0</v>
      </c>
      <c r="J63" s="209">
        <f>'10a'!AM62</f>
        <v>0</v>
      </c>
      <c r="K63" s="213">
        <f>'10a'!K62</f>
        <v>0</v>
      </c>
    </row>
    <row r="64" spans="1:11" ht="12.75">
      <c r="A64" s="231" t="s">
        <v>68</v>
      </c>
      <c r="B64" s="221">
        <v>3130</v>
      </c>
      <c r="C64" s="221">
        <v>420</v>
      </c>
      <c r="D64" s="210">
        <f>'10a'!E64</f>
        <v>0</v>
      </c>
      <c r="E64" s="145" t="e">
        <f>'10a'!#REF!</f>
        <v>#REF!</v>
      </c>
      <c r="F64" s="210">
        <f>'10a'!F63</f>
        <v>0</v>
      </c>
      <c r="G64" s="210">
        <f>'10a'!G63</f>
        <v>0</v>
      </c>
      <c r="H64" s="236">
        <f>'10a'!H64</f>
        <v>0</v>
      </c>
      <c r="I64" s="236">
        <f>'10a'!I64</f>
        <v>0</v>
      </c>
      <c r="J64" s="209">
        <f>'10a'!AM63</f>
        <v>0</v>
      </c>
      <c r="K64" s="213">
        <f>'10a'!K63</f>
        <v>0</v>
      </c>
    </row>
    <row r="65" spans="1:11" ht="12.75">
      <c r="A65" s="11" t="s">
        <v>220</v>
      </c>
      <c r="B65" s="4">
        <v>3131</v>
      </c>
      <c r="C65" s="4">
        <v>430</v>
      </c>
      <c r="D65" s="210">
        <f>'10a'!E65</f>
        <v>0</v>
      </c>
      <c r="E65" s="145">
        <f>'10a'!F59</f>
        <v>0</v>
      </c>
      <c r="F65" s="210">
        <f>'10a'!F64</f>
        <v>0</v>
      </c>
      <c r="G65" s="210">
        <f>'10a'!G64</f>
        <v>0</v>
      </c>
      <c r="H65" s="236">
        <f>'10a'!H65</f>
        <v>0</v>
      </c>
      <c r="I65" s="236">
        <f>'10a'!I65</f>
        <v>0</v>
      </c>
      <c r="J65" s="209">
        <f>'10a'!AM64</f>
        <v>0</v>
      </c>
      <c r="K65" s="213">
        <f>'10a'!K64</f>
        <v>0</v>
      </c>
    </row>
    <row r="66" spans="1:11" ht="12.75">
      <c r="A66" s="11" t="s">
        <v>71</v>
      </c>
      <c r="B66" s="4">
        <v>3132</v>
      </c>
      <c r="C66" s="4">
        <v>440</v>
      </c>
      <c r="D66" s="210">
        <f>'10a'!E66</f>
        <v>0</v>
      </c>
      <c r="E66" s="145" t="e">
        <f>'10a'!#REF!</f>
        <v>#REF!</v>
      </c>
      <c r="F66" s="210">
        <f>'10a'!F65</f>
        <v>0</v>
      </c>
      <c r="G66" s="210">
        <f>'10a'!G65</f>
        <v>0</v>
      </c>
      <c r="H66" s="236">
        <f>'10a'!H66</f>
        <v>0</v>
      </c>
      <c r="I66" s="236">
        <f>'10a'!I66</f>
        <v>0</v>
      </c>
      <c r="J66" s="209">
        <f>'10a'!AM65</f>
        <v>0</v>
      </c>
      <c r="K66" s="213">
        <f>'10a'!K65</f>
        <v>0</v>
      </c>
    </row>
    <row r="67" spans="1:11" ht="12.75">
      <c r="A67" s="230" t="s">
        <v>72</v>
      </c>
      <c r="B67" s="220">
        <v>3140</v>
      </c>
      <c r="C67" s="220">
        <v>450</v>
      </c>
      <c r="D67" s="210">
        <f>'10a'!E67</f>
        <v>0</v>
      </c>
      <c r="E67" s="145">
        <f>'10a'!F61</f>
        <v>0</v>
      </c>
      <c r="F67" s="210">
        <f>'10a'!F66</f>
        <v>0</v>
      </c>
      <c r="G67" s="210">
        <f>'10a'!G66</f>
        <v>0</v>
      </c>
      <c r="H67" s="236">
        <f>'10a'!H67</f>
        <v>0</v>
      </c>
      <c r="I67" s="236">
        <f>'10a'!I67</f>
        <v>0</v>
      </c>
      <c r="J67" s="209">
        <f>'10a'!AM66</f>
        <v>0</v>
      </c>
      <c r="K67" s="213">
        <f>'10a'!K66</f>
        <v>0</v>
      </c>
    </row>
    <row r="68" spans="1:11" ht="12.75">
      <c r="A68" s="11" t="s">
        <v>221</v>
      </c>
      <c r="B68" s="4">
        <v>3141</v>
      </c>
      <c r="C68" s="4">
        <v>460</v>
      </c>
      <c r="D68" s="210">
        <f>'10a'!E68</f>
        <v>0</v>
      </c>
      <c r="E68" s="145" t="e">
        <f>'10a'!#REF!</f>
        <v>#REF!</v>
      </c>
      <c r="F68" s="210">
        <f>'10a'!F67</f>
        <v>0</v>
      </c>
      <c r="G68" s="210">
        <f>'10a'!G67</f>
        <v>0</v>
      </c>
      <c r="H68" s="236">
        <f>'10a'!H68</f>
        <v>0</v>
      </c>
      <c r="I68" s="236">
        <f>'10a'!I68</f>
        <v>0</v>
      </c>
      <c r="J68" s="209">
        <f>'10a'!AM67</f>
        <v>0</v>
      </c>
      <c r="K68" s="213">
        <f>'10a'!K67</f>
        <v>0</v>
      </c>
    </row>
    <row r="69" spans="1:11" ht="12.75">
      <c r="A69" s="11" t="s">
        <v>222</v>
      </c>
      <c r="B69" s="4">
        <v>3142</v>
      </c>
      <c r="C69" s="4">
        <v>470</v>
      </c>
      <c r="D69" s="210">
        <f>'10a'!E69</f>
        <v>0</v>
      </c>
      <c r="E69" s="145" t="e">
        <f>'10a'!#REF!</f>
        <v>#REF!</v>
      </c>
      <c r="F69" s="212" t="s">
        <v>178</v>
      </c>
      <c r="G69" s="210">
        <f>'10a'!G68</f>
        <v>0</v>
      </c>
      <c r="H69" s="236">
        <f>'10a'!H69</f>
        <v>0</v>
      </c>
      <c r="I69" s="236">
        <f>'10a'!I69</f>
        <v>0</v>
      </c>
      <c r="J69" s="209">
        <f>'10a'!AM68</f>
        <v>0</v>
      </c>
      <c r="K69" s="213">
        <f>'10a'!K68</f>
        <v>0</v>
      </c>
    </row>
    <row r="70" spans="1:11" ht="12.75">
      <c r="A70" s="11" t="s">
        <v>76</v>
      </c>
      <c r="B70" s="4">
        <v>3143</v>
      </c>
      <c r="C70" s="4">
        <v>480</v>
      </c>
      <c r="D70" s="210">
        <f>'10a'!E70</f>
        <v>0</v>
      </c>
      <c r="E70" s="145">
        <f>'10a'!F64</f>
        <v>0</v>
      </c>
      <c r="F70" s="210">
        <f>'10a'!F69</f>
        <v>0</v>
      </c>
      <c r="G70" s="210">
        <f>'10a'!G69</f>
        <v>0</v>
      </c>
      <c r="H70" s="236">
        <f>'10a'!H70</f>
        <v>0</v>
      </c>
      <c r="I70" s="236">
        <f>'10a'!I70</f>
        <v>0</v>
      </c>
      <c r="J70" s="209">
        <f>'10a'!AM69</f>
        <v>0</v>
      </c>
      <c r="K70" s="213">
        <f>'10a'!K69</f>
        <v>0</v>
      </c>
    </row>
    <row r="71" spans="1:11" ht="12.75">
      <c r="A71" s="227" t="s">
        <v>169</v>
      </c>
      <c r="B71" s="194">
        <v>3150</v>
      </c>
      <c r="C71" s="194">
        <v>490</v>
      </c>
      <c r="D71" s="210">
        <f>'10a'!E71</f>
        <v>0</v>
      </c>
      <c r="E71" s="145" t="e">
        <f>'10a'!#REF!</f>
        <v>#REF!</v>
      </c>
      <c r="F71" s="210">
        <f>'10a'!F70</f>
        <v>0</v>
      </c>
      <c r="G71" s="210">
        <f>'10a'!G70</f>
        <v>0</v>
      </c>
      <c r="H71" s="236">
        <f>'10a'!H71</f>
        <v>0</v>
      </c>
      <c r="I71" s="236">
        <f>'10a'!I71</f>
        <v>0</v>
      </c>
      <c r="J71" s="209">
        <f>'10a'!AM70</f>
        <v>0</v>
      </c>
      <c r="K71" s="213">
        <f>'10a'!K70</f>
        <v>0</v>
      </c>
    </row>
    <row r="72" spans="1:11" ht="12.75">
      <c r="A72" s="222" t="s">
        <v>223</v>
      </c>
      <c r="B72" s="223">
        <v>3160</v>
      </c>
      <c r="C72" s="223">
        <v>500</v>
      </c>
      <c r="D72" s="210">
        <f>'10a'!E72</f>
        <v>0</v>
      </c>
      <c r="E72" s="145">
        <f>'10a'!F66</f>
        <v>0</v>
      </c>
      <c r="F72" s="210">
        <f>'10a'!F71</f>
        <v>0</v>
      </c>
      <c r="G72" s="210">
        <f>'10a'!G71</f>
        <v>0</v>
      </c>
      <c r="H72" s="236">
        <f>'10a'!H72</f>
        <v>0</v>
      </c>
      <c r="I72" s="236">
        <f>'10a'!I72</f>
        <v>0</v>
      </c>
      <c r="J72" s="209">
        <f>'10a'!AM71</f>
        <v>0</v>
      </c>
      <c r="K72" s="213">
        <f>'10a'!K71</f>
        <v>0</v>
      </c>
    </row>
    <row r="73" spans="1:11" ht="10.5" customHeight="1">
      <c r="A73" s="8" t="s">
        <v>79</v>
      </c>
      <c r="B73" s="23">
        <v>3200</v>
      </c>
      <c r="C73" s="23">
        <v>510</v>
      </c>
      <c r="D73" s="210">
        <f>'10a'!E73</f>
        <v>0</v>
      </c>
      <c r="E73" s="145" t="e">
        <f>'10a'!#REF!</f>
        <v>#REF!</v>
      </c>
      <c r="F73" s="210">
        <f>'10a'!F72</f>
        <v>0</v>
      </c>
      <c r="G73" s="210">
        <f>'10a'!G72</f>
        <v>0</v>
      </c>
      <c r="H73" s="236">
        <f>'10a'!H73</f>
        <v>0</v>
      </c>
      <c r="I73" s="236">
        <f>'10a'!I73</f>
        <v>0</v>
      </c>
      <c r="J73" s="209">
        <f>'10a'!AM72</f>
        <v>0</v>
      </c>
      <c r="K73" s="213">
        <f>'10a'!K72</f>
        <v>0</v>
      </c>
    </row>
    <row r="74" spans="1:11" ht="24.75" customHeight="1">
      <c r="A74" s="166"/>
      <c r="B74" s="167"/>
      <c r="C74" s="167"/>
      <c r="D74" s="176"/>
      <c r="E74" s="176"/>
      <c r="F74" s="176"/>
      <c r="G74" s="176"/>
      <c r="H74" s="176"/>
      <c r="I74" s="176"/>
      <c r="J74" s="176"/>
      <c r="K74" s="176"/>
    </row>
    <row r="75" spans="1:11" ht="12.75">
      <c r="A75" s="37">
        <v>1</v>
      </c>
      <c r="B75" s="23">
        <v>2</v>
      </c>
      <c r="C75" s="23">
        <v>3</v>
      </c>
      <c r="D75" s="178">
        <v>4</v>
      </c>
      <c r="E75" s="178">
        <v>5</v>
      </c>
      <c r="F75" s="178">
        <v>5</v>
      </c>
      <c r="G75" s="178">
        <v>6</v>
      </c>
      <c r="H75" s="178">
        <v>7</v>
      </c>
      <c r="I75" s="179">
        <v>8</v>
      </c>
      <c r="J75" s="179">
        <v>9</v>
      </c>
      <c r="K75" s="178">
        <v>10</v>
      </c>
    </row>
    <row r="76" spans="1:11" ht="12.75">
      <c r="A76" s="24" t="s">
        <v>139</v>
      </c>
      <c r="B76" s="221">
        <v>3210</v>
      </c>
      <c r="C76" s="221">
        <v>520</v>
      </c>
      <c r="D76" s="210">
        <f>'10a'!E76</f>
        <v>0</v>
      </c>
      <c r="E76" s="145" t="e">
        <f>'10a'!#REF!</f>
        <v>#REF!</v>
      </c>
      <c r="F76" s="210">
        <f>'10a'!F76</f>
        <v>0</v>
      </c>
      <c r="G76" s="210">
        <f>'10a'!G76</f>
        <v>0</v>
      </c>
      <c r="H76" s="236">
        <f>'10a'!H76</f>
        <v>0</v>
      </c>
      <c r="I76" s="236">
        <f>'10a'!I76</f>
        <v>0</v>
      </c>
      <c r="J76" s="209">
        <f>SUM('10a'!AA76:'10a'!AL76)</f>
        <v>0</v>
      </c>
      <c r="K76" s="218">
        <f>'10a'!K76</f>
        <v>0</v>
      </c>
    </row>
    <row r="77" spans="1:11" ht="12.75">
      <c r="A77" s="24" t="s">
        <v>81</v>
      </c>
      <c r="B77" s="4">
        <v>3220</v>
      </c>
      <c r="C77" s="4">
        <v>530</v>
      </c>
      <c r="D77" s="210">
        <f>'10a'!E77</f>
        <v>0</v>
      </c>
      <c r="E77" s="145">
        <f>'10a'!F71</f>
        <v>0</v>
      </c>
      <c r="F77" s="210">
        <f>'10a'!F77</f>
        <v>0</v>
      </c>
      <c r="G77" s="210">
        <f>'10a'!G77</f>
        <v>0</v>
      </c>
      <c r="H77" s="236">
        <f>'10a'!H77</f>
        <v>0</v>
      </c>
      <c r="I77" s="236">
        <f>'10a'!I77</f>
        <v>0</v>
      </c>
      <c r="J77" s="209">
        <f>SUM('10a'!AA77:'10a'!AL77)</f>
        <v>0</v>
      </c>
      <c r="K77" s="218">
        <f>'10a'!K77</f>
        <v>0</v>
      </c>
    </row>
    <row r="78" spans="1:11" ht="12.75">
      <c r="A78" s="24" t="s">
        <v>224</v>
      </c>
      <c r="B78" s="4">
        <v>3230</v>
      </c>
      <c r="C78" s="4">
        <v>540</v>
      </c>
      <c r="D78" s="210">
        <f>'10a'!E78</f>
        <v>0</v>
      </c>
      <c r="E78" s="145" t="e">
        <f>'10a'!#REF!</f>
        <v>#REF!</v>
      </c>
      <c r="F78" s="210">
        <f>'10a'!F78</f>
        <v>0</v>
      </c>
      <c r="G78" s="210">
        <f>'10a'!G78</f>
        <v>0</v>
      </c>
      <c r="H78" s="236">
        <f>'10a'!H78</f>
        <v>0</v>
      </c>
      <c r="I78" s="236">
        <f>'10a'!I78</f>
        <v>0</v>
      </c>
      <c r="J78" s="209">
        <f>SUM('10a'!AA78:'10a'!AL78)</f>
        <v>0</v>
      </c>
      <c r="K78" s="218">
        <f>'10a'!K78</f>
        <v>0</v>
      </c>
    </row>
    <row r="79" spans="1:11" ht="12.75">
      <c r="A79" s="24" t="s">
        <v>82</v>
      </c>
      <c r="B79" s="4">
        <v>3240</v>
      </c>
      <c r="C79" s="4">
        <v>550</v>
      </c>
      <c r="D79" s="210">
        <f>'10a'!E79</f>
        <v>0</v>
      </c>
      <c r="E79" s="145">
        <f>'10a'!F73</f>
        <v>0</v>
      </c>
      <c r="F79" s="210">
        <f>'10a'!F79</f>
        <v>0</v>
      </c>
      <c r="G79" s="210">
        <f>'10a'!G79</f>
        <v>0</v>
      </c>
      <c r="H79" s="236">
        <f>'10a'!H79</f>
        <v>0</v>
      </c>
      <c r="I79" s="236">
        <f>'10a'!I79</f>
        <v>0</v>
      </c>
      <c r="J79" s="209">
        <f>SUM('10a'!AA79:'10a'!AL79)</f>
        <v>0</v>
      </c>
      <c r="K79" s="218">
        <f>'10a'!K79</f>
        <v>0</v>
      </c>
    </row>
    <row r="80" spans="1:11" ht="12.75">
      <c r="A80" s="51" t="s">
        <v>140</v>
      </c>
      <c r="B80" s="51">
        <v>4100</v>
      </c>
      <c r="C80" s="51">
        <v>560</v>
      </c>
      <c r="D80" s="210">
        <f>'10a'!E80</f>
        <v>0</v>
      </c>
      <c r="E80" s="145" t="e">
        <f>'10a'!#REF!</f>
        <v>#REF!</v>
      </c>
      <c r="F80" s="210">
        <f>'10a'!F80</f>
        <v>0</v>
      </c>
      <c r="G80" s="210">
        <f>'10a'!G81</f>
        <v>0</v>
      </c>
      <c r="H80" s="236">
        <f>'10a'!H80</f>
        <v>0</v>
      </c>
      <c r="I80" s="236">
        <f>'10a'!I80</f>
        <v>0</v>
      </c>
      <c r="J80" s="209">
        <f>SUM('10a'!AA81:'10a'!AL81)</f>
        <v>0</v>
      </c>
      <c r="K80" s="218">
        <f>'10a'!K81</f>
        <v>0</v>
      </c>
    </row>
    <row r="81" spans="1:11" ht="12.75">
      <c r="A81" s="227" t="s">
        <v>86</v>
      </c>
      <c r="B81" s="194">
        <v>4110</v>
      </c>
      <c r="C81" s="194">
        <v>570</v>
      </c>
      <c r="D81" s="210">
        <f>'10a'!E81</f>
        <v>0</v>
      </c>
      <c r="E81" s="144">
        <f>'10a'!F82</f>
        <v>0</v>
      </c>
      <c r="F81" s="210">
        <f>'10a'!F81</f>
        <v>0</v>
      </c>
      <c r="G81" s="210">
        <f>'10a'!G82</f>
        <v>0</v>
      </c>
      <c r="H81" s="236">
        <f>'10a'!H81</f>
        <v>0</v>
      </c>
      <c r="I81" s="236">
        <f>'10a'!I81</f>
        <v>0</v>
      </c>
      <c r="J81" s="209">
        <f>SUM('10a'!AA82:'10a'!AL82)</f>
        <v>0</v>
      </c>
      <c r="K81" s="218">
        <f>'10a'!K82</f>
        <v>0</v>
      </c>
    </row>
    <row r="82" spans="1:11" ht="12.75">
      <c r="A82" s="54" t="s">
        <v>87</v>
      </c>
      <c r="B82" s="55">
        <v>4111</v>
      </c>
      <c r="C82" s="55">
        <v>580</v>
      </c>
      <c r="D82" s="210">
        <f>'10a'!E82</f>
        <v>0</v>
      </c>
      <c r="E82" s="144">
        <f>'10a'!F83</f>
        <v>0</v>
      </c>
      <c r="F82" s="210">
        <f>'10a'!F82</f>
        <v>0</v>
      </c>
      <c r="G82" s="210">
        <f>'10a'!G83</f>
        <v>0</v>
      </c>
      <c r="H82" s="236">
        <f>'10a'!H82</f>
        <v>0</v>
      </c>
      <c r="I82" s="236">
        <f>'10a'!I82</f>
        <v>0</v>
      </c>
      <c r="J82" s="209">
        <f>SUM('10a'!AA83:'10a'!AL83)</f>
        <v>0</v>
      </c>
      <c r="K82" s="218">
        <f>'10a'!K83</f>
        <v>0</v>
      </c>
    </row>
    <row r="83" spans="1:11" ht="12.75">
      <c r="A83" s="11" t="s">
        <v>88</v>
      </c>
      <c r="B83" s="4">
        <v>4112</v>
      </c>
      <c r="C83" s="4">
        <v>590</v>
      </c>
      <c r="D83" s="210">
        <f>'10a'!E83</f>
        <v>0</v>
      </c>
      <c r="E83" s="144">
        <f>'10a'!F84</f>
        <v>0</v>
      </c>
      <c r="F83" s="210">
        <f>'10a'!F83</f>
        <v>0</v>
      </c>
      <c r="G83" s="210">
        <f>'10a'!G84</f>
        <v>0</v>
      </c>
      <c r="H83" s="236">
        <f>'10a'!H83</f>
        <v>0</v>
      </c>
      <c r="I83" s="236">
        <f>'10a'!I83</f>
        <v>0</v>
      </c>
      <c r="J83" s="209">
        <f>SUM('10a'!AA84:'10a'!AL84)</f>
        <v>0</v>
      </c>
      <c r="K83" s="218">
        <f>'10a'!K84</f>
        <v>0</v>
      </c>
    </row>
    <row r="84" spans="1:11" ht="12.75">
      <c r="A84" s="11" t="s">
        <v>89</v>
      </c>
      <c r="B84" s="4">
        <v>4113</v>
      </c>
      <c r="C84" s="4">
        <v>600</v>
      </c>
      <c r="D84" s="210">
        <f>'10a'!E84</f>
        <v>0</v>
      </c>
      <c r="E84" s="144">
        <f>'10a'!F85</f>
        <v>0</v>
      </c>
      <c r="F84" s="210">
        <f>'10a'!F84</f>
        <v>0</v>
      </c>
      <c r="G84" s="210">
        <f>'10a'!G85</f>
        <v>0</v>
      </c>
      <c r="H84" s="236">
        <f>'10a'!H84</f>
        <v>0</v>
      </c>
      <c r="I84" s="236">
        <f>'10a'!I84</f>
        <v>0</v>
      </c>
      <c r="J84" s="209">
        <f>SUM('10a'!AA85:'10a'!AL85)</f>
        <v>0</v>
      </c>
      <c r="K84" s="218">
        <f>'10a'!K85</f>
        <v>0</v>
      </c>
    </row>
    <row r="85" spans="1:11" ht="12.75">
      <c r="A85" s="219" t="s">
        <v>138</v>
      </c>
      <c r="B85" s="219">
        <v>4200</v>
      </c>
      <c r="C85" s="219">
        <v>610</v>
      </c>
      <c r="D85" s="210">
        <f>'10a'!E85</f>
        <v>0</v>
      </c>
      <c r="E85" s="144">
        <f>'10a'!F86</f>
        <v>0</v>
      </c>
      <c r="F85" s="210">
        <f>'10a'!F85</f>
        <v>0</v>
      </c>
      <c r="G85" s="210">
        <f>'10a'!G86</f>
        <v>0</v>
      </c>
      <c r="H85" s="236">
        <f>'10a'!H85</f>
        <v>0</v>
      </c>
      <c r="I85" s="236">
        <f>'10a'!I85</f>
        <v>0</v>
      </c>
      <c r="J85" s="209">
        <f>SUM('10a'!AA86:'10a'!AL86)</f>
        <v>0</v>
      </c>
      <c r="K85" s="218">
        <f>'10a'!K86</f>
        <v>0</v>
      </c>
    </row>
    <row r="86" spans="1:11" ht="12.75">
      <c r="A86" s="9" t="s">
        <v>90</v>
      </c>
      <c r="B86" s="4">
        <v>4210</v>
      </c>
      <c r="C86" s="4">
        <v>620</v>
      </c>
      <c r="D86" s="210">
        <f>'10a'!E86</f>
        <v>0</v>
      </c>
      <c r="E86" s="144">
        <f>'10a'!F87</f>
        <v>263198</v>
      </c>
      <c r="F86" s="236">
        <f>'10a'!F86</f>
        <v>0</v>
      </c>
      <c r="G86" s="210">
        <f>'10a'!G87</f>
        <v>0</v>
      </c>
      <c r="H86" s="236">
        <f>'10a'!H86</f>
        <v>0</v>
      </c>
      <c r="I86" s="236">
        <f>'10a'!I86</f>
        <v>0</v>
      </c>
      <c r="J86" s="209">
        <f>SUM('10a'!AA87:'10a'!AL87)</f>
        <v>0</v>
      </c>
      <c r="K86" s="218">
        <f>'10a'!K87</f>
        <v>0</v>
      </c>
    </row>
    <row r="87" spans="1:11" ht="12.75">
      <c r="A87" s="227" t="s">
        <v>91</v>
      </c>
      <c r="B87" s="194">
        <v>5000</v>
      </c>
      <c r="C87" s="194">
        <v>630</v>
      </c>
      <c r="D87" s="212" t="str">
        <f>'10a'!E87</f>
        <v>X</v>
      </c>
      <c r="E87" s="144"/>
      <c r="F87" s="145">
        <f>'10a'!F87</f>
        <v>263198</v>
      </c>
      <c r="G87" s="212" t="s">
        <v>178</v>
      </c>
      <c r="H87" s="236">
        <f>'10a'!H87</f>
        <v>0</v>
      </c>
      <c r="I87" s="236">
        <f>'10a'!I87</f>
        <v>0</v>
      </c>
      <c r="J87" s="213" t="s">
        <v>178</v>
      </c>
      <c r="K87" s="213" t="s">
        <v>178</v>
      </c>
    </row>
    <row r="88" spans="1:11" ht="12.75">
      <c r="A88" s="227" t="s">
        <v>85</v>
      </c>
      <c r="B88" s="194">
        <v>9000</v>
      </c>
      <c r="C88" s="194">
        <v>640</v>
      </c>
      <c r="D88" s="210">
        <f>'10a'!E88</f>
        <v>0</v>
      </c>
      <c r="E88" s="145">
        <f>'10a'!F88</f>
        <v>0</v>
      </c>
      <c r="F88" s="255">
        <f>'10a'!F88</f>
        <v>0</v>
      </c>
      <c r="G88" s="180" t="s">
        <v>21</v>
      </c>
      <c r="H88" s="180" t="s">
        <v>21</v>
      </c>
      <c r="I88" s="180" t="s">
        <v>21</v>
      </c>
      <c r="J88" s="180" t="s">
        <v>21</v>
      </c>
      <c r="K88" s="181" t="s">
        <v>21</v>
      </c>
    </row>
    <row r="89" ht="12.75">
      <c r="A89" s="122" t="s">
        <v>149</v>
      </c>
    </row>
    <row r="91" spans="1:10" ht="12.75">
      <c r="A91" s="27" t="s">
        <v>93</v>
      </c>
      <c r="C91" t="s">
        <v>101</v>
      </c>
      <c r="H91" t="s">
        <v>126</v>
      </c>
      <c r="I91" s="271" t="s">
        <v>249</v>
      </c>
      <c r="J91" s="272"/>
    </row>
    <row r="92" spans="4:9" ht="12.75">
      <c r="D92" s="3" t="s">
        <v>96</v>
      </c>
      <c r="I92" s="3" t="s">
        <v>187</v>
      </c>
    </row>
    <row r="93" spans="4:8" ht="12.75">
      <c r="D93" s="3"/>
      <c r="H93" s="3"/>
    </row>
    <row r="94" spans="1:10" ht="12.75">
      <c r="A94" s="27" t="s">
        <v>94</v>
      </c>
      <c r="C94" t="s">
        <v>101</v>
      </c>
      <c r="H94" t="s">
        <v>102</v>
      </c>
      <c r="I94" s="80" t="s">
        <v>127</v>
      </c>
      <c r="J94" s="48"/>
    </row>
    <row r="95" spans="4:9" ht="12.75">
      <c r="D95" s="3" t="s">
        <v>96</v>
      </c>
      <c r="I95" s="3" t="s">
        <v>187</v>
      </c>
    </row>
    <row r="97" ht="12.75">
      <c r="A97" s="268">
        <v>43040</v>
      </c>
    </row>
  </sheetData>
  <sheetProtection/>
  <mergeCells count="9">
    <mergeCell ref="A5:D5"/>
    <mergeCell ref="A6:G6"/>
    <mergeCell ref="H6:I6"/>
    <mergeCell ref="H7:I7"/>
    <mergeCell ref="I91:J91"/>
    <mergeCell ref="H8:I8"/>
    <mergeCell ref="H9:I9"/>
    <mergeCell ref="H10:I10"/>
    <mergeCell ref="H11:I11"/>
  </mergeCells>
  <printOptions/>
  <pageMargins left="0.3937007874015748" right="0.3937007874015748" top="1.1023622047244095" bottom="0.708661417322834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M1">
      <selection activeCell="E3" sqref="E3"/>
    </sheetView>
  </sheetViews>
  <sheetFormatPr defaultColWidth="9.140625" defaultRowHeight="12.75"/>
  <cols>
    <col min="1" max="1" width="56.421875" style="0" customWidth="1"/>
    <col min="2" max="2" width="6.140625" style="0" customWidth="1"/>
    <col min="3" max="3" width="7.00390625" style="0" customWidth="1"/>
    <col min="10" max="10" width="14.28125" style="0" customWidth="1"/>
  </cols>
  <sheetData>
    <row r="1" ht="15">
      <c r="G1" s="1" t="s">
        <v>0</v>
      </c>
    </row>
    <row r="2" ht="12.75">
      <c r="E2" s="29" t="s">
        <v>1</v>
      </c>
    </row>
    <row r="3" ht="12.75">
      <c r="E3" s="2" t="s">
        <v>135</v>
      </c>
    </row>
    <row r="4" ht="12.75">
      <c r="E4" s="2" t="s">
        <v>2</v>
      </c>
    </row>
    <row r="5" spans="1:9" ht="16.5" thickBot="1">
      <c r="A5" s="275" t="s">
        <v>3</v>
      </c>
      <c r="B5" s="275"/>
      <c r="C5" s="275"/>
      <c r="D5" s="275"/>
      <c r="I5" t="s">
        <v>100</v>
      </c>
    </row>
    <row r="6" spans="1:10" ht="13.5" thickBot="1">
      <c r="A6" s="276" t="s">
        <v>98</v>
      </c>
      <c r="B6" s="276"/>
      <c r="C6" s="276"/>
      <c r="D6" s="276"/>
      <c r="E6" s="276"/>
      <c r="F6" s="276"/>
      <c r="G6" s="277" t="s">
        <v>5</v>
      </c>
      <c r="H6" s="283"/>
      <c r="I6" s="79"/>
      <c r="J6" s="30"/>
    </row>
    <row r="7" spans="1:10" ht="13.5" thickBot="1">
      <c r="A7" s="279" t="s">
        <v>132</v>
      </c>
      <c r="B7" s="279"/>
      <c r="C7" s="279"/>
      <c r="D7" s="279"/>
      <c r="E7" s="30"/>
      <c r="F7" s="30"/>
      <c r="G7" s="277"/>
      <c r="H7" s="284"/>
      <c r="I7" s="79"/>
      <c r="J7" s="30"/>
    </row>
    <row r="8" spans="1:10" ht="13.5" thickBot="1">
      <c r="A8" s="31" t="s">
        <v>121</v>
      </c>
      <c r="B8" s="30"/>
      <c r="C8" s="30"/>
      <c r="D8" s="30"/>
      <c r="E8" s="30"/>
      <c r="F8" s="30"/>
      <c r="G8" s="277" t="s">
        <v>6</v>
      </c>
      <c r="H8" s="284"/>
      <c r="I8" s="79" t="s">
        <v>123</v>
      </c>
      <c r="J8" s="30"/>
    </row>
    <row r="9" spans="1:10" ht="13.5" thickBot="1">
      <c r="A9" s="31" t="s">
        <v>122</v>
      </c>
      <c r="B9" s="30"/>
      <c r="C9" s="30"/>
      <c r="D9" s="30"/>
      <c r="E9" s="30"/>
      <c r="F9" s="30"/>
      <c r="G9" s="277" t="s">
        <v>7</v>
      </c>
      <c r="H9" s="284"/>
      <c r="I9" s="79" t="s">
        <v>124</v>
      </c>
      <c r="J9" s="30"/>
    </row>
    <row r="10" spans="1:10" ht="13.5" thickBot="1">
      <c r="A10" s="31" t="s">
        <v>130</v>
      </c>
      <c r="B10" s="30"/>
      <c r="C10" s="30"/>
      <c r="D10" s="30"/>
      <c r="E10" s="30"/>
      <c r="F10" s="30"/>
      <c r="G10" s="277" t="s">
        <v>8</v>
      </c>
      <c r="H10" s="284"/>
      <c r="I10" s="79" t="s">
        <v>128</v>
      </c>
      <c r="J10" s="30"/>
    </row>
    <row r="11" spans="1:10" ht="13.5" thickBot="1">
      <c r="A11" s="31" t="s">
        <v>131</v>
      </c>
      <c r="B11" s="30"/>
      <c r="C11" s="30"/>
      <c r="D11" s="30"/>
      <c r="E11" s="30"/>
      <c r="F11" s="30"/>
      <c r="G11" s="277" t="s">
        <v>9</v>
      </c>
      <c r="H11" s="284"/>
      <c r="I11" s="79" t="s">
        <v>129</v>
      </c>
      <c r="J11" s="30"/>
    </row>
    <row r="12" spans="1:10" ht="12.75">
      <c r="A12" s="31" t="s">
        <v>103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31" t="s">
        <v>104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31" t="s">
        <v>105</v>
      </c>
      <c r="B14" s="30"/>
      <c r="C14" s="30"/>
      <c r="D14" s="30"/>
      <c r="E14" s="30"/>
      <c r="F14" s="30"/>
      <c r="G14" s="30"/>
      <c r="H14" s="30"/>
      <c r="I14" s="30"/>
      <c r="J14" s="30"/>
    </row>
    <row r="15" ht="12.75">
      <c r="A15" s="3" t="s">
        <v>4</v>
      </c>
    </row>
    <row r="16" ht="12.75">
      <c r="A16" s="3" t="s">
        <v>99</v>
      </c>
    </row>
    <row r="17" spans="1:10" ht="48.75" thickBot="1">
      <c r="A17" s="56" t="s">
        <v>10</v>
      </c>
      <c r="B17" s="57" t="s">
        <v>11</v>
      </c>
      <c r="C17" s="57" t="s">
        <v>12</v>
      </c>
      <c r="D17" s="57" t="s">
        <v>13</v>
      </c>
      <c r="E17" s="57" t="s">
        <v>14</v>
      </c>
      <c r="F17" s="57" t="s">
        <v>15</v>
      </c>
      <c r="G17" s="57" t="s">
        <v>16</v>
      </c>
      <c r="H17" s="57" t="s">
        <v>17</v>
      </c>
      <c r="I17" s="57" t="s">
        <v>18</v>
      </c>
      <c r="J17" s="57" t="s">
        <v>19</v>
      </c>
    </row>
    <row r="18" spans="1:10" ht="14.25" thickBot="1" thickTop="1">
      <c r="A18" s="62">
        <v>1</v>
      </c>
      <c r="B18" s="63">
        <v>2</v>
      </c>
      <c r="C18" s="63">
        <v>3</v>
      </c>
      <c r="D18" s="63">
        <v>4</v>
      </c>
      <c r="E18" s="64">
        <v>5</v>
      </c>
      <c r="F18" s="63">
        <v>6</v>
      </c>
      <c r="G18" s="63">
        <v>7</v>
      </c>
      <c r="H18" s="63">
        <v>8</v>
      </c>
      <c r="I18" s="63">
        <v>9</v>
      </c>
      <c r="J18" s="63">
        <v>10</v>
      </c>
    </row>
    <row r="19" spans="1:10" ht="13.5" thickTop="1">
      <c r="A19" s="58" t="s">
        <v>20</v>
      </c>
      <c r="B19" s="59" t="s">
        <v>21</v>
      </c>
      <c r="C19" s="60">
        <v>10</v>
      </c>
      <c r="D19" s="102">
        <f>SUM(4квА!D19,4квВ!D19,4квС!D18)</f>
        <v>7800946</v>
      </c>
      <c r="E19" s="102">
        <f>SUM(4квА!E19,4квВ!E19,4квС!E18)</f>
        <v>6450366</v>
      </c>
      <c r="F19" s="102">
        <f>SUM(4квА!G19,4квВ!F19,4квС!G18)</f>
        <v>6</v>
      </c>
      <c r="G19" s="102">
        <f>'10'!G19</f>
        <v>5907186.260000001</v>
      </c>
      <c r="H19" s="102">
        <f>'10'!H19</f>
        <v>5907186.260000001</v>
      </c>
      <c r="I19" s="81"/>
      <c r="J19" s="88">
        <f>F19+G19-H19</f>
        <v>6</v>
      </c>
    </row>
    <row r="20" spans="1:10" ht="12.75">
      <c r="A20" s="7" t="s">
        <v>22</v>
      </c>
      <c r="B20" s="5">
        <v>1000</v>
      </c>
      <c r="C20" s="5">
        <v>20</v>
      </c>
      <c r="D20" s="102">
        <f>SUM(4квА!D20,4квВ!D20,4квС!D19)</f>
        <v>7853260</v>
      </c>
      <c r="E20" s="102">
        <f>SUM(4квА!E20,4квВ!E20,4квС!E19)</f>
        <v>0</v>
      </c>
      <c r="F20" s="102">
        <f>SUM(4квА!G20,4квВ!F20,4квС!G19)</f>
        <v>0</v>
      </c>
      <c r="G20" s="102">
        <f>'10'!G20</f>
        <v>5907186.260000001</v>
      </c>
      <c r="H20" s="102">
        <f>'10'!H20</f>
        <v>5907186.260000001</v>
      </c>
      <c r="I20" s="81"/>
      <c r="J20" s="88">
        <f aca="true" t="shared" si="0" ref="J20:J33">F20+G20-H20</f>
        <v>0</v>
      </c>
    </row>
    <row r="21" spans="1:10" ht="12.75">
      <c r="A21" s="8" t="s">
        <v>23</v>
      </c>
      <c r="B21" s="5">
        <v>1100</v>
      </c>
      <c r="C21" s="5">
        <v>30</v>
      </c>
      <c r="D21" s="102">
        <f>SUM(4квА!D21,4квВ!D21,4квС!D20)</f>
        <v>7002272</v>
      </c>
      <c r="E21" s="102">
        <f>SUM(4квА!E21,4квВ!E21,4квС!E20)</f>
        <v>0</v>
      </c>
      <c r="F21" s="102">
        <f>SUM(4квА!G21,4квВ!F21,4квС!G20)</f>
        <v>0</v>
      </c>
      <c r="G21" s="102">
        <f>'10'!G21</f>
        <v>5372360.98</v>
      </c>
      <c r="H21" s="102">
        <f>'10'!H21</f>
        <v>5372360.98</v>
      </c>
      <c r="I21" s="81"/>
      <c r="J21" s="88">
        <f t="shared" si="0"/>
        <v>0</v>
      </c>
    </row>
    <row r="22" spans="1:10" ht="12.75">
      <c r="A22" s="9" t="s">
        <v>24</v>
      </c>
      <c r="B22" s="10">
        <v>1110</v>
      </c>
      <c r="C22" s="10">
        <v>40</v>
      </c>
      <c r="D22" s="102">
        <f>SUM(4квА!D22,4квВ!D22,4квС!D21)</f>
        <v>5695865</v>
      </c>
      <c r="E22" s="102">
        <f>SUM(4квА!E22,4квВ!E22,4квС!E21)</f>
        <v>4751695</v>
      </c>
      <c r="F22" s="102">
        <f>SUM(4квА!G22,4квВ!F22,4квС!G21)</f>
        <v>0</v>
      </c>
      <c r="G22" s="102">
        <f>'10'!G22</f>
        <v>4406363.28</v>
      </c>
      <c r="H22" s="102">
        <f>'10'!H22</f>
        <v>4406363.28</v>
      </c>
      <c r="I22" s="6">
        <f>SUM('10a'!AA22:'10a'!AL22)</f>
        <v>0</v>
      </c>
      <c r="J22" s="88">
        <f t="shared" si="0"/>
        <v>0</v>
      </c>
    </row>
    <row r="23" spans="1:10" ht="12.75">
      <c r="A23" s="11" t="s">
        <v>25</v>
      </c>
      <c r="B23" s="4">
        <v>1111</v>
      </c>
      <c r="C23" s="4">
        <v>50</v>
      </c>
      <c r="D23" s="102">
        <f>SUM(4квА!D23,4квВ!D23,4квС!D22)</f>
        <v>5615862</v>
      </c>
      <c r="E23" s="102">
        <f>SUM(4квА!E23,4квВ!E23,4квС!E22)</f>
        <v>0</v>
      </c>
      <c r="F23" s="102">
        <f>SUM(4квА!G23,4квВ!F23,4квС!G22)</f>
        <v>0</v>
      </c>
      <c r="G23" s="6">
        <f>SUM('10a'!L23:'10a'!W23)</f>
        <v>4406363.28</v>
      </c>
      <c r="H23" s="102">
        <f>'10'!H23</f>
        <v>4406363.28</v>
      </c>
      <c r="I23" s="6">
        <f>SUM('10a'!AA23:'10a'!AL23)</f>
        <v>4406363.28</v>
      </c>
      <c r="J23" s="88">
        <f t="shared" si="0"/>
        <v>0</v>
      </c>
    </row>
    <row r="24" spans="1:10" ht="12.75">
      <c r="A24" s="11" t="s">
        <v>26</v>
      </c>
      <c r="B24" s="4">
        <v>1112</v>
      </c>
      <c r="C24" s="4">
        <v>60</v>
      </c>
      <c r="D24" s="102">
        <f>SUM(4квА!D24,4квВ!D24,4квС!D23)</f>
        <v>0</v>
      </c>
      <c r="E24" s="102">
        <f>SUM(4квА!E24,4квВ!E24,4квС!E23)</f>
        <v>0</v>
      </c>
      <c r="F24" s="102">
        <f>SUM(4квА!G24,4квВ!F24,4квС!G23)</f>
        <v>0</v>
      </c>
      <c r="G24" s="6">
        <f>SUM('10a'!L24:'10a'!W24)</f>
        <v>0</v>
      </c>
      <c r="H24" s="102">
        <f>'10'!H24</f>
        <v>0</v>
      </c>
      <c r="I24" s="6">
        <f>SUM('10a'!AA24:'10a'!AL24)</f>
        <v>0</v>
      </c>
      <c r="J24" s="88">
        <f t="shared" si="0"/>
        <v>0</v>
      </c>
    </row>
    <row r="25" spans="1:10" ht="12.75">
      <c r="A25" s="9" t="s">
        <v>27</v>
      </c>
      <c r="B25" s="12">
        <v>1120</v>
      </c>
      <c r="C25" s="12">
        <v>70</v>
      </c>
      <c r="D25" s="102">
        <f>SUM(4квА!D25,4квВ!D25,4квС!D24)</f>
        <v>1254089</v>
      </c>
      <c r="E25" s="102">
        <f>SUM(4квА!E25,4квВ!E25,4квС!E24)</f>
        <v>1046871</v>
      </c>
      <c r="F25" s="102">
        <f>SUM(4квА!G25,4квВ!F25,4квС!G24)</f>
        <v>0</v>
      </c>
      <c r="G25" s="6">
        <f>SUM('10a'!L25:'10a'!W25)</f>
        <v>965997.7</v>
      </c>
      <c r="H25" s="102">
        <f>'10'!H25</f>
        <v>965997.7</v>
      </c>
      <c r="I25" s="6">
        <f>SUM('10a'!AA25:'10a'!AL25)</f>
        <v>965997.7</v>
      </c>
      <c r="J25" s="88">
        <f t="shared" si="0"/>
        <v>0</v>
      </c>
    </row>
    <row r="26" spans="1:10" ht="22.5">
      <c r="A26" s="13" t="s">
        <v>28</v>
      </c>
      <c r="B26" s="10">
        <v>1130</v>
      </c>
      <c r="C26" s="10">
        <v>80</v>
      </c>
      <c r="D26" s="102">
        <f>SUM(4квА!D26,4квВ!D26,4квС!D25)</f>
        <v>850988</v>
      </c>
      <c r="E26" s="102">
        <f>SUM(4квА!E26,4квВ!E26,4квС!E25)</f>
        <v>0</v>
      </c>
      <c r="F26" s="102">
        <f>SUM(4квА!G26,4квВ!F26,4квС!G25)</f>
        <v>0</v>
      </c>
      <c r="G26" s="6" t="e">
        <f>G27+G28+G29+G30+G31+G32+G33+G37+G38</f>
        <v>#REF!</v>
      </c>
      <c r="H26" s="102">
        <f>'10'!H26</f>
        <v>534825.28</v>
      </c>
      <c r="I26" s="6" t="e">
        <f>I27+I28+I29+I30+I31+I32+I33+I37+I38</f>
        <v>#REF!</v>
      </c>
      <c r="J26" s="88" t="e">
        <f t="shared" si="0"/>
        <v>#REF!</v>
      </c>
    </row>
    <row r="27" spans="1:10" ht="12.75">
      <c r="A27" s="11" t="s">
        <v>29</v>
      </c>
      <c r="B27" s="4">
        <v>1131</v>
      </c>
      <c r="C27" s="4">
        <v>90</v>
      </c>
      <c r="D27" s="102">
        <f>SUM(4квА!D27,4квВ!D27,4квС!D26)</f>
        <v>29487</v>
      </c>
      <c r="E27" s="102">
        <f>SUM(4квА!E27,4квВ!E27,4квС!E26)</f>
        <v>102</v>
      </c>
      <c r="F27" s="102">
        <f>SUM(4квА!G27,4квВ!F27,4квС!G26)</f>
        <v>0</v>
      </c>
      <c r="G27" s="6">
        <f>SUM('10a'!L27:'10a'!W27)</f>
        <v>27398.3</v>
      </c>
      <c r="H27" s="102">
        <f>'10'!H27</f>
        <v>27398.3</v>
      </c>
      <c r="I27" s="6">
        <f>SUM('10a'!AA27:'10a'!AL27)</f>
        <v>29307.91</v>
      </c>
      <c r="J27" s="88">
        <f t="shared" si="0"/>
        <v>0</v>
      </c>
    </row>
    <row r="28" spans="1:10" ht="12.75">
      <c r="A28" s="11" t="s">
        <v>30</v>
      </c>
      <c r="B28" s="4">
        <v>1132</v>
      </c>
      <c r="C28" s="4">
        <v>100</v>
      </c>
      <c r="D28" s="102">
        <f>SUM(4квА!D28,4квВ!D28,4квС!D27)</f>
        <v>903</v>
      </c>
      <c r="E28" s="102">
        <f>SUM(4квА!E28,4квВ!E28,4квС!E27)</f>
        <v>903</v>
      </c>
      <c r="F28" s="102">
        <f>SUM(4квА!G28,4квВ!F28,4квС!G27)</f>
        <v>0</v>
      </c>
      <c r="G28" s="6">
        <f>SUM('10a'!L28:'10a'!W28)</f>
        <v>903</v>
      </c>
      <c r="H28" s="102">
        <f>'10'!H28</f>
        <v>903</v>
      </c>
      <c r="I28" s="6">
        <f>SUM('10a'!AA28:'10a'!AL28)</f>
        <v>1002.4200000000001</v>
      </c>
      <c r="J28" s="88">
        <f t="shared" si="0"/>
        <v>0</v>
      </c>
    </row>
    <row r="29" spans="1:10" ht="12.75">
      <c r="A29" s="11" t="s">
        <v>31</v>
      </c>
      <c r="B29" s="4">
        <v>1133</v>
      </c>
      <c r="C29" s="4" t="s">
        <v>32</v>
      </c>
      <c r="D29" s="102">
        <f>SUM(4квА!D29,4квВ!D29,4квС!D28)</f>
        <v>2281</v>
      </c>
      <c r="E29" s="102">
        <f>SUM(4квА!E29,4квВ!E29,4квС!E28)</f>
        <v>1373</v>
      </c>
      <c r="F29" s="102">
        <f>SUM(4квА!G29,4квВ!F29,4квС!G28)</f>
        <v>0</v>
      </c>
      <c r="G29" s="6">
        <f>SUM('10a'!L29:'10a'!W29)</f>
        <v>900.4</v>
      </c>
      <c r="H29" s="102">
        <f>'10'!H29</f>
        <v>900.4</v>
      </c>
      <c r="I29" s="6">
        <f>SUM('10a'!AA29:'10a'!AL29)</f>
        <v>900.4</v>
      </c>
      <c r="J29" s="88">
        <f t="shared" si="0"/>
        <v>0</v>
      </c>
    </row>
    <row r="30" spans="1:10" ht="12.75">
      <c r="A30" s="11" t="s">
        <v>33</v>
      </c>
      <c r="B30" s="4">
        <v>1134</v>
      </c>
      <c r="C30" s="4">
        <v>120</v>
      </c>
      <c r="D30" s="102">
        <f>SUM(4квА!D30,4квВ!D30,4квС!D29)</f>
        <v>272377</v>
      </c>
      <c r="E30" s="102">
        <f>SUM(4квА!E30,4квВ!E30,4квС!E29)</f>
        <v>0</v>
      </c>
      <c r="F30" s="102">
        <f>SUM(4квА!G30,4квВ!F30,4квС!G29)</f>
        <v>0</v>
      </c>
      <c r="G30" s="6">
        <f>SUM('10a'!L30:'10a'!W30)</f>
        <v>197070.05</v>
      </c>
      <c r="H30" s="102">
        <f>'10'!H30</f>
        <v>197070.05</v>
      </c>
      <c r="I30" s="6">
        <f>SUM('10a'!AA30:'10a'!AL30)</f>
        <v>197070.05</v>
      </c>
      <c r="J30" s="88">
        <f t="shared" si="0"/>
        <v>0</v>
      </c>
    </row>
    <row r="31" spans="1:10" ht="12.75">
      <c r="A31" s="11" t="s">
        <v>34</v>
      </c>
      <c r="B31" s="4">
        <v>1135</v>
      </c>
      <c r="C31" s="4">
        <v>130</v>
      </c>
      <c r="D31" s="102">
        <f>SUM(4квА!D31,4квВ!D31,4квС!D30)</f>
        <v>0</v>
      </c>
      <c r="E31" s="102">
        <f>SUM(4квА!E31,4квВ!E31,4квС!E30)</f>
        <v>0</v>
      </c>
      <c r="F31" s="102">
        <f>SUM(4квА!G31,4квВ!F31,4квС!G30)</f>
        <v>0</v>
      </c>
      <c r="G31" s="6">
        <f>SUM('10a'!L31:'10a'!W31)</f>
        <v>0</v>
      </c>
      <c r="H31" s="102">
        <f>'10'!H31</f>
        <v>0</v>
      </c>
      <c r="I31" s="6">
        <f>SUM('10a'!AA31:'10a'!AL31)</f>
        <v>0</v>
      </c>
      <c r="J31" s="88">
        <f t="shared" si="0"/>
        <v>0</v>
      </c>
    </row>
    <row r="32" spans="1:10" ht="12.75">
      <c r="A32" s="33" t="s">
        <v>35</v>
      </c>
      <c r="B32" s="34">
        <v>1136</v>
      </c>
      <c r="C32" s="34">
        <v>140</v>
      </c>
      <c r="D32" s="102">
        <f>SUM(4квА!D32,4квВ!D32,4квС!D31)</f>
        <v>0</v>
      </c>
      <c r="E32" s="102" t="e">
        <f>SUM(4квА!E32,4квВ!E32,4квС!E31)</f>
        <v>#REF!</v>
      </c>
      <c r="F32" s="102">
        <f>SUM(4квА!G32,4квВ!F32,4квС!G31)</f>
        <v>0</v>
      </c>
      <c r="G32" s="6" t="e">
        <f>SUM('10a'!#REF!:'10a'!#REF!)</f>
        <v>#REF!</v>
      </c>
      <c r="H32" s="102">
        <f>'10'!H32</f>
        <v>0</v>
      </c>
      <c r="I32" s="6" t="e">
        <f>SUM('10a'!#REF!:'10a'!#REF!)</f>
        <v>#REF!</v>
      </c>
      <c r="J32" s="89" t="e">
        <f t="shared" si="0"/>
        <v>#REF!</v>
      </c>
    </row>
    <row r="33" spans="1:10" ht="22.5">
      <c r="A33" s="14" t="s">
        <v>36</v>
      </c>
      <c r="B33" s="4">
        <v>1137</v>
      </c>
      <c r="C33" s="4">
        <v>150</v>
      </c>
      <c r="D33" s="102">
        <f>SUM(4квА!D33,4квВ!D33,4квС!D32)</f>
        <v>546042</v>
      </c>
      <c r="E33" s="102" t="e">
        <f>SUM(4квА!E33,4квВ!E33,4квС!E32)</f>
        <v>#REF!</v>
      </c>
      <c r="F33" s="102">
        <f>SUM(4квА!G33,4квВ!F33,4квС!G32)</f>
        <v>0</v>
      </c>
      <c r="G33" s="6" t="e">
        <f>SUM('10a'!#REF!:'10a'!#REF!)</f>
        <v>#REF!</v>
      </c>
      <c r="H33" s="102">
        <f>'10'!H33</f>
        <v>0</v>
      </c>
      <c r="I33" s="6" t="e">
        <f>SUM('10a'!#REF!:'10a'!#REF!)</f>
        <v>#REF!</v>
      </c>
      <c r="J33" s="90" t="e">
        <f t="shared" si="0"/>
        <v>#REF!</v>
      </c>
    </row>
    <row r="34" spans="1:10" ht="12.75">
      <c r="A34" s="45"/>
      <c r="B34" s="46"/>
      <c r="C34" s="46"/>
      <c r="D34" s="47"/>
      <c r="E34" s="47"/>
      <c r="F34" s="47"/>
      <c r="G34" s="47"/>
      <c r="H34" s="47"/>
      <c r="I34" s="47"/>
      <c r="J34" s="47"/>
    </row>
    <row r="35" ht="12.75">
      <c r="A35" s="32" t="s">
        <v>37</v>
      </c>
    </row>
    <row r="36" spans="1:10" ht="12.75">
      <c r="A36" s="37">
        <v>1</v>
      </c>
      <c r="B36" s="38">
        <v>2</v>
      </c>
      <c r="C36" s="39">
        <v>3</v>
      </c>
      <c r="D36" s="40">
        <v>4</v>
      </c>
      <c r="E36" s="40">
        <v>5</v>
      </c>
      <c r="F36" s="40">
        <v>6</v>
      </c>
      <c r="G36" s="40">
        <v>7</v>
      </c>
      <c r="H36" s="38">
        <v>8</v>
      </c>
      <c r="I36" s="38">
        <v>9</v>
      </c>
      <c r="J36" s="40">
        <v>10</v>
      </c>
    </row>
    <row r="37" spans="1:10" ht="12.75">
      <c r="A37" s="11" t="s">
        <v>38</v>
      </c>
      <c r="B37" s="11">
        <v>1138</v>
      </c>
      <c r="C37" s="4">
        <v>160</v>
      </c>
      <c r="D37" s="102">
        <f>SUM(4квА!D38,4квВ!D39,4квС!D36)</f>
        <v>142657</v>
      </c>
      <c r="E37" s="102" t="e">
        <f>SUM(4квА!E38,4квВ!E39,4квС!E36)</f>
        <v>#REF!</v>
      </c>
      <c r="F37" s="102">
        <f>SUM(4квА!G38,4квВ!F39,4квС!G36)</f>
        <v>0</v>
      </c>
      <c r="G37" s="6" t="e">
        <f>SUM('10a'!#REF!:'10a'!#REF!)</f>
        <v>#REF!</v>
      </c>
      <c r="H37" s="102">
        <f>'10'!H37</f>
        <v>2000.73</v>
      </c>
      <c r="I37" s="6" t="e">
        <f>SUM('10a'!#REF!:'10a'!#REF!)</f>
        <v>#REF!</v>
      </c>
      <c r="J37" s="86" t="e">
        <f>F37+G37-H37</f>
        <v>#REF!</v>
      </c>
    </row>
    <row r="38" spans="1:10" ht="12.75">
      <c r="A38" s="11" t="s">
        <v>39</v>
      </c>
      <c r="B38" s="11">
        <v>1139</v>
      </c>
      <c r="C38" s="4">
        <v>170</v>
      </c>
      <c r="D38" s="102">
        <f>SUM(4квА!D39,4квВ!D40,4квС!D37)</f>
        <v>3199</v>
      </c>
      <c r="E38" s="102" t="e">
        <f>SUM(4квА!E39,4квВ!E40,4квС!E37)</f>
        <v>#REF!</v>
      </c>
      <c r="F38" s="102">
        <f>SUM(4квА!G39,4квВ!F40,4квС!G37)</f>
        <v>0</v>
      </c>
      <c r="G38" s="6" t="e">
        <f>SUM('10a'!#REF!:'10a'!#REF!)</f>
        <v>#REF!</v>
      </c>
      <c r="H38" s="102">
        <f>'10'!H38</f>
        <v>58888.74999999999</v>
      </c>
      <c r="I38" s="6" t="e">
        <f>SUM('10a'!#REF!:'10a'!#REF!)</f>
        <v>#REF!</v>
      </c>
      <c r="J38" s="86" t="e">
        <f aca="true" t="shared" si="1" ref="J38:J66">F38+G38-H38</f>
        <v>#REF!</v>
      </c>
    </row>
    <row r="39" spans="1:10" ht="12.75">
      <c r="A39" s="9" t="s">
        <v>40</v>
      </c>
      <c r="B39" s="17">
        <v>1140</v>
      </c>
      <c r="C39" s="12">
        <v>180</v>
      </c>
      <c r="D39" s="102">
        <f>SUM(4квА!D40,4квВ!D41,4квС!D38)</f>
        <v>111004</v>
      </c>
      <c r="E39" s="102" t="e">
        <f>SUM(4квА!E40,4квВ!E41,4квС!E38)</f>
        <v>#REF!</v>
      </c>
      <c r="F39" s="102">
        <f>SUM(4квА!G40,4квВ!F41,4квС!G38)</f>
        <v>0</v>
      </c>
      <c r="G39" s="6" t="e">
        <f>SUM('10a'!#REF!:'10a'!#REF!)</f>
        <v>#REF!</v>
      </c>
      <c r="H39" s="102">
        <f>'10'!H39</f>
        <v>178348</v>
      </c>
      <c r="I39" s="6" t="e">
        <f>SUM('10a'!#REF!:'10a'!#REF!)</f>
        <v>#REF!</v>
      </c>
      <c r="J39" s="86" t="e">
        <f t="shared" si="1"/>
        <v>#REF!</v>
      </c>
    </row>
    <row r="40" spans="1:10" ht="22.5">
      <c r="A40" s="13" t="s">
        <v>41</v>
      </c>
      <c r="B40" s="17">
        <v>1150</v>
      </c>
      <c r="C40" s="12">
        <v>190</v>
      </c>
      <c r="D40" s="102">
        <f>SUM(4квА!D41,4квВ!D42,4квС!D39)</f>
        <v>289182</v>
      </c>
      <c r="E40" s="102" t="e">
        <f>SUM(4квА!E41,4квВ!E42,4квС!E39)</f>
        <v>#REF!</v>
      </c>
      <c r="F40" s="102">
        <f>SUM(4квА!G41,4квВ!F42,4квС!G39)</f>
        <v>0</v>
      </c>
      <c r="G40" s="6" t="e">
        <f>SUM('10a'!#REF!:'10a'!#REF!)</f>
        <v>#REF!</v>
      </c>
      <c r="H40" s="102">
        <f>'10'!H40</f>
        <v>0</v>
      </c>
      <c r="I40" s="6" t="e">
        <f>SUM('10a'!#REF!:'10a'!#REF!)</f>
        <v>#REF!</v>
      </c>
      <c r="J40" s="86" t="e">
        <f t="shared" si="1"/>
        <v>#REF!</v>
      </c>
    </row>
    <row r="41" spans="1:10" ht="12.75">
      <c r="A41" s="9" t="s">
        <v>42</v>
      </c>
      <c r="B41" s="17">
        <v>1160</v>
      </c>
      <c r="C41" s="12">
        <v>200</v>
      </c>
      <c r="D41" s="102">
        <f>SUM(4квА!D42,4квВ!D43,4квС!D40)</f>
        <v>0</v>
      </c>
      <c r="E41" s="102">
        <f>SUM(4квА!E42,4квВ!E43,4квС!E40)</f>
        <v>0</v>
      </c>
      <c r="F41" s="102">
        <f>SUM(4квА!G42,4квВ!F43,4квС!G40)</f>
        <v>0</v>
      </c>
      <c r="G41" s="6">
        <f>G42+G43+G44+G45+G46+G47</f>
        <v>239237.47999999998</v>
      </c>
      <c r="H41" s="6">
        <f>'10'!H41</f>
        <v>69316.05</v>
      </c>
      <c r="I41" s="6">
        <f>I42+I43+I44+I45+I46+I47</f>
        <v>239237.47999999998</v>
      </c>
      <c r="J41" s="86">
        <f t="shared" si="1"/>
        <v>169921.43</v>
      </c>
    </row>
    <row r="42" spans="1:10" ht="12.75">
      <c r="A42" s="11" t="s">
        <v>43</v>
      </c>
      <c r="B42" s="11">
        <v>1161</v>
      </c>
      <c r="C42" s="4">
        <v>210</v>
      </c>
      <c r="D42" s="102" t="e">
        <f>SUM(4квА!#REF!,4квВ!D44,4квС!D41)</f>
        <v>#REF!</v>
      </c>
      <c r="E42" s="102" t="e">
        <f>SUM(4квА!#REF!,4квВ!E44,4квС!E41)</f>
        <v>#REF!</v>
      </c>
      <c r="F42" s="102" t="e">
        <f>SUM(4квА!#REF!,4квВ!F44,4квС!G41)</f>
        <v>#REF!</v>
      </c>
      <c r="G42" s="6">
        <f>SUM('10a'!L39:'10a'!W39)</f>
        <v>2000.73</v>
      </c>
      <c r="H42" s="6">
        <f>'10'!H42</f>
        <v>2000.73</v>
      </c>
      <c r="I42" s="6">
        <f>SUM('10a'!AA39:'10a'!AL39)</f>
        <v>2000.73</v>
      </c>
      <c r="J42" s="86" t="e">
        <f t="shared" si="1"/>
        <v>#REF!</v>
      </c>
    </row>
    <row r="43" spans="1:10" ht="12.75">
      <c r="A43" s="11" t="s">
        <v>44</v>
      </c>
      <c r="B43" s="11">
        <v>1162</v>
      </c>
      <c r="C43" s="4">
        <v>220</v>
      </c>
      <c r="D43" s="102" t="e">
        <f>SUM(4квА!#REF!,4квВ!D45,4квС!D42)</f>
        <v>#REF!</v>
      </c>
      <c r="E43" s="102" t="e">
        <f>SUM(4квА!#REF!,4квВ!E45,4квС!E42)</f>
        <v>#REF!</v>
      </c>
      <c r="F43" s="102" t="e">
        <f>SUM(4квА!#REF!,4квВ!F45,4квС!G42)</f>
        <v>#REF!</v>
      </c>
      <c r="G43" s="6">
        <f>SUM('10a'!L40:'10a'!W40)</f>
        <v>58888.74999999999</v>
      </c>
      <c r="H43" s="6">
        <f>'10'!H43</f>
        <v>58888.74999999999</v>
      </c>
      <c r="I43" s="6">
        <f>SUM('10a'!AA40:'10a'!AL40)</f>
        <v>58888.74999999999</v>
      </c>
      <c r="J43" s="86" t="e">
        <f t="shared" si="1"/>
        <v>#REF!</v>
      </c>
    </row>
    <row r="44" spans="1:10" ht="12.75">
      <c r="A44" s="11" t="s">
        <v>45</v>
      </c>
      <c r="B44" s="11">
        <v>1163</v>
      </c>
      <c r="C44" s="4">
        <v>230</v>
      </c>
      <c r="D44" s="102">
        <f>SUM(4квА!D43,4квВ!D46,4квС!D43)</f>
        <v>0</v>
      </c>
      <c r="E44" s="102">
        <f>SUM(4квА!E43,4квВ!E46,4квС!E43)</f>
        <v>0</v>
      </c>
      <c r="F44" s="102">
        <f>SUM(4квА!G43,4квВ!F46,4квС!G43)</f>
        <v>0</v>
      </c>
      <c r="G44" s="6">
        <f>SUM('10a'!L41:'10a'!W41)</f>
        <v>178348</v>
      </c>
      <c r="H44" s="6">
        <f>'10'!H44</f>
        <v>178348</v>
      </c>
      <c r="I44" s="6">
        <f>SUM('10a'!AA41:'10a'!AL41)</f>
        <v>178348</v>
      </c>
      <c r="J44" s="86">
        <f t="shared" si="1"/>
        <v>0</v>
      </c>
    </row>
    <row r="45" spans="1:10" ht="12.75">
      <c r="A45" s="11" t="s">
        <v>46</v>
      </c>
      <c r="B45" s="11">
        <v>1164</v>
      </c>
      <c r="C45" s="4">
        <v>240</v>
      </c>
      <c r="D45" s="102">
        <f>SUM(4квА!D44,4квВ!D47,4квС!D44)</f>
        <v>0</v>
      </c>
      <c r="E45" s="102">
        <f>SUM(4квА!E44,4квВ!E47,4квС!E44)</f>
        <v>0</v>
      </c>
      <c r="F45" s="102">
        <f>SUM(4квА!G44,4квВ!F47,4квС!G44)</f>
        <v>0</v>
      </c>
      <c r="G45" s="6">
        <f>SUM('10a'!L42:'10a'!W42)</f>
        <v>0</v>
      </c>
      <c r="H45" s="6">
        <f>'10'!H45</f>
        <v>0</v>
      </c>
      <c r="I45" s="6">
        <f>SUM('10a'!AA42:'10a'!AL42)</f>
        <v>0</v>
      </c>
      <c r="J45" s="86">
        <f t="shared" si="1"/>
        <v>0</v>
      </c>
    </row>
    <row r="46" spans="1:10" ht="12.75">
      <c r="A46" s="11" t="s">
        <v>47</v>
      </c>
      <c r="B46" s="11">
        <v>1165</v>
      </c>
      <c r="C46" s="4">
        <v>250</v>
      </c>
      <c r="D46" s="102">
        <f>SUM(4квА!D45,4квВ!D48,4квС!D45)</f>
        <v>0</v>
      </c>
      <c r="E46" s="102">
        <f>SUM(4квА!E45,4квВ!E48,4квС!E45)</f>
        <v>0</v>
      </c>
      <c r="F46" s="102">
        <f>SUM(4квА!G45,4квВ!F48,4квС!G45)</f>
        <v>0</v>
      </c>
      <c r="G46" s="6">
        <f>SUM('10a'!L43:'10a'!W43)</f>
        <v>0</v>
      </c>
      <c r="H46" s="6">
        <f>'10'!H46</f>
        <v>0</v>
      </c>
      <c r="I46" s="6">
        <f>SUM('10a'!AA43:'10a'!AL43)</f>
        <v>0</v>
      </c>
      <c r="J46" s="86">
        <f t="shared" si="1"/>
        <v>0</v>
      </c>
    </row>
    <row r="47" spans="1:10" ht="12.75">
      <c r="A47" s="11" t="s">
        <v>48</v>
      </c>
      <c r="B47" s="11">
        <v>1166</v>
      </c>
      <c r="C47" s="4">
        <v>260</v>
      </c>
      <c r="D47" s="102">
        <f>SUM(4квА!D46,4квВ!D49,4квС!D46)</f>
        <v>0</v>
      </c>
      <c r="E47" s="102">
        <f>SUM(4квА!E46,4квВ!E49,4квС!E46)</f>
        <v>0</v>
      </c>
      <c r="F47" s="102">
        <f>SUM(4квА!G46,4квВ!F49,4квС!G46)</f>
        <v>0</v>
      </c>
      <c r="G47" s="6">
        <f>SUM('10a'!L44:'10a'!W44)</f>
        <v>0</v>
      </c>
      <c r="H47" s="98">
        <f>'10'!H47</f>
        <v>0</v>
      </c>
      <c r="I47" s="6">
        <f>SUM('10a'!AA44:'10a'!AL44)</f>
        <v>0</v>
      </c>
      <c r="J47" s="86">
        <f t="shared" si="1"/>
        <v>0</v>
      </c>
    </row>
    <row r="48" spans="1:10" ht="12.75">
      <c r="A48" s="9" t="s">
        <v>49</v>
      </c>
      <c r="B48" s="18">
        <v>1170</v>
      </c>
      <c r="C48" s="10">
        <v>270</v>
      </c>
      <c r="D48" s="102">
        <f>SUM(4квА!D50,4квВ!D50,4квС!D47)</f>
        <v>0</v>
      </c>
      <c r="E48" s="102">
        <f>SUM(4квА!E50,4квВ!E50,4квС!E47)</f>
        <v>0</v>
      </c>
      <c r="F48" s="102">
        <f>SUM(4квА!G50,4квВ!F50,4квС!G47)</f>
        <v>0</v>
      </c>
      <c r="G48" s="6">
        <f>G49+G50</f>
        <v>0</v>
      </c>
      <c r="H48" s="102">
        <f>'10'!H48</f>
        <v>0</v>
      </c>
      <c r="I48" s="6">
        <f>I49+I50</f>
        <v>0</v>
      </c>
      <c r="J48" s="86">
        <f t="shared" si="1"/>
        <v>0</v>
      </c>
    </row>
    <row r="49" spans="1:10" ht="22.5">
      <c r="A49" s="14" t="s">
        <v>50</v>
      </c>
      <c r="B49" s="11">
        <v>1171</v>
      </c>
      <c r="C49" s="4">
        <v>280</v>
      </c>
      <c r="D49" s="102">
        <f>SUM(4квА!D51,4квВ!D51,4квС!D48)</f>
        <v>0</v>
      </c>
      <c r="E49" s="102">
        <f>SUM(4квА!E51,4квВ!E51,4квС!E48)</f>
        <v>0</v>
      </c>
      <c r="F49" s="102">
        <f>SUM(4квА!G51,4квВ!F51,4квС!G48)</f>
        <v>0</v>
      </c>
      <c r="G49" s="6">
        <f>SUM('10a'!L46:'10a'!W46)</f>
        <v>0</v>
      </c>
      <c r="H49" s="102">
        <f>'10'!H49</f>
        <v>0</v>
      </c>
      <c r="I49" s="6">
        <f>SUM('10a'!AA46:'10a'!AL46)</f>
        <v>0</v>
      </c>
      <c r="J49" s="86">
        <f t="shared" si="1"/>
        <v>0</v>
      </c>
    </row>
    <row r="50" spans="1:10" ht="22.5">
      <c r="A50" s="14" t="s">
        <v>51</v>
      </c>
      <c r="B50" s="11">
        <v>1172</v>
      </c>
      <c r="C50" s="4">
        <v>290</v>
      </c>
      <c r="D50" s="102">
        <f>SUM(4квА!D52,4квВ!D52,4квС!D49)</f>
        <v>0</v>
      </c>
      <c r="E50" s="102">
        <f>SUM(4квА!E52,4квВ!E52,4квС!E49)</f>
        <v>0</v>
      </c>
      <c r="F50" s="102">
        <f>SUM(4квА!G52,4квВ!F52,4квС!G49)</f>
        <v>0</v>
      </c>
      <c r="G50" s="6">
        <f>SUM('10a'!L47:'10a'!W47)</f>
        <v>0</v>
      </c>
      <c r="H50" s="102">
        <f>'10'!H50</f>
        <v>0</v>
      </c>
      <c r="I50" s="6">
        <f>SUM('10a'!AA47:'10a'!AL47)</f>
        <v>0</v>
      </c>
      <c r="J50" s="86">
        <f t="shared" si="1"/>
        <v>0</v>
      </c>
    </row>
    <row r="51" spans="1:10" ht="12.75">
      <c r="A51" s="19" t="s">
        <v>52</v>
      </c>
      <c r="B51" s="20">
        <v>1200</v>
      </c>
      <c r="C51" s="5">
        <v>300</v>
      </c>
      <c r="D51" s="102">
        <f>SUM(4квА!D54,4квВ!D53,4квС!D50)</f>
        <v>0</v>
      </c>
      <c r="E51" s="102">
        <f>SUM(4квА!E54,4квВ!E53,4квС!E50)</f>
        <v>0</v>
      </c>
      <c r="F51" s="102">
        <f>SUM(4квА!G54,4квВ!F53,4квС!G50)</f>
        <v>0</v>
      </c>
      <c r="G51" s="6">
        <f>SUM('10a'!L48:'10a'!W48)</f>
        <v>0</v>
      </c>
      <c r="H51" s="102">
        <f>'10'!H51</f>
        <v>0</v>
      </c>
      <c r="I51" s="6">
        <f>SUM('10a'!AA48:'10a'!AL48)</f>
        <v>0</v>
      </c>
      <c r="J51" s="86">
        <f t="shared" si="1"/>
        <v>0</v>
      </c>
    </row>
    <row r="52" spans="1:10" ht="12.75">
      <c r="A52" s="19" t="s">
        <v>53</v>
      </c>
      <c r="B52" s="20">
        <v>1300</v>
      </c>
      <c r="C52" s="5">
        <v>310</v>
      </c>
      <c r="D52" s="102">
        <f>SUM(4квА!D55,4квВ!D54,4квС!D51)</f>
        <v>52318</v>
      </c>
      <c r="E52" s="102">
        <f>SUM(4квА!E55,4квВ!E54,4квС!E51)</f>
        <v>0</v>
      </c>
      <c r="F52" s="102">
        <f>SUM(4квА!G55,4квВ!F54,4квС!G51)</f>
        <v>0</v>
      </c>
      <c r="G52" s="6">
        <f>G53+G54+G55</f>
        <v>0</v>
      </c>
      <c r="H52" s="102">
        <f>'10'!H52</f>
        <v>0</v>
      </c>
      <c r="I52" s="6">
        <f>I53+I54+I55</f>
        <v>0</v>
      </c>
      <c r="J52" s="6">
        <f>J53+J54+J55</f>
        <v>0</v>
      </c>
    </row>
    <row r="53" spans="1:10" ht="12.75">
      <c r="A53" s="9" t="s">
        <v>54</v>
      </c>
      <c r="B53" s="18">
        <v>1310</v>
      </c>
      <c r="C53" s="10">
        <v>320</v>
      </c>
      <c r="D53" s="102">
        <f>SUM(4квА!D56,4квВ!D55,4квС!D52)</f>
        <v>0</v>
      </c>
      <c r="E53" s="102">
        <f>SUM(4квА!E56,4квВ!E55,4квС!E52)</f>
        <v>0</v>
      </c>
      <c r="F53" s="102">
        <f>SUM(4квА!G56,4квВ!F55,4квС!G52)</f>
        <v>0</v>
      </c>
      <c r="G53" s="6">
        <f>SUM('10a'!L50:'10a'!W50)</f>
        <v>0</v>
      </c>
      <c r="H53" s="102">
        <f>'10'!H53</f>
        <v>0</v>
      </c>
      <c r="I53" s="6">
        <f>SUM('10a'!AA50:'10a'!AL50)</f>
        <v>0</v>
      </c>
      <c r="J53" s="86">
        <f t="shared" si="1"/>
        <v>0</v>
      </c>
    </row>
    <row r="54" spans="1:10" ht="12.75">
      <c r="A54" s="9" t="s">
        <v>55</v>
      </c>
      <c r="B54" s="17">
        <v>1320</v>
      </c>
      <c r="C54" s="12">
        <v>330</v>
      </c>
      <c r="D54" s="102">
        <f>SUM(4квА!D57,4квВ!D56,4квС!D53)</f>
        <v>0</v>
      </c>
      <c r="E54" s="102">
        <f>SUM(4квА!E57,4квВ!E56,4квС!E53)</f>
        <v>0</v>
      </c>
      <c r="F54" s="102">
        <f>SUM(4квА!G57,4квВ!F56,4квС!G53)</f>
        <v>0</v>
      </c>
      <c r="G54" s="6">
        <f>SUM('10a'!L51:'10a'!W51)</f>
        <v>0</v>
      </c>
      <c r="H54" s="102">
        <f>'10'!H54</f>
        <v>0</v>
      </c>
      <c r="I54" s="6">
        <f>SUM('10a'!AA51:'10a'!AL51)</f>
        <v>0</v>
      </c>
      <c r="J54" s="86">
        <f t="shared" si="1"/>
        <v>0</v>
      </c>
    </row>
    <row r="55" spans="1:10" ht="12.75">
      <c r="A55" s="9" t="s">
        <v>56</v>
      </c>
      <c r="B55" s="17">
        <v>1340</v>
      </c>
      <c r="C55" s="12">
        <v>340</v>
      </c>
      <c r="D55" s="102">
        <f>SUM(4квА!D58,4квВ!D57,4квС!D54)</f>
        <v>52318</v>
      </c>
      <c r="E55" s="102">
        <f>SUM(4квА!E58,4квВ!E57,4квС!E54)</f>
        <v>0</v>
      </c>
      <c r="F55" s="102">
        <f>SUM(4квА!G58,4квВ!F57,4квС!G54)</f>
        <v>0</v>
      </c>
      <c r="G55" s="6">
        <f>G56+G57+G58</f>
        <v>0</v>
      </c>
      <c r="H55" s="102">
        <f>'10'!H55</f>
        <v>0</v>
      </c>
      <c r="I55" s="6">
        <f>I56+I57+I58</f>
        <v>0</v>
      </c>
      <c r="J55" s="6">
        <f>J56+J57+J58</f>
        <v>0</v>
      </c>
    </row>
    <row r="56" spans="1:10" ht="12.75">
      <c r="A56" s="11" t="s">
        <v>57</v>
      </c>
      <c r="B56" s="11">
        <v>1341</v>
      </c>
      <c r="C56" s="4">
        <v>350</v>
      </c>
      <c r="D56" s="102">
        <f>SUM(4квА!D59,4квВ!D58,4квС!D55)</f>
        <v>0</v>
      </c>
      <c r="E56" s="102">
        <f>SUM(4квА!E59,4квВ!E58,4квС!E55)</f>
        <v>0</v>
      </c>
      <c r="F56" s="102">
        <f>SUM(4квА!G59,4квВ!F58,4квС!G55)</f>
        <v>0</v>
      </c>
      <c r="G56" s="6">
        <f>SUM('10a'!L53:'10a'!W53)</f>
        <v>0</v>
      </c>
      <c r="H56" s="102">
        <f>'10'!H56</f>
        <v>0</v>
      </c>
      <c r="I56" s="6">
        <f>SUM('10a'!AA53:'10a'!AL53)</f>
        <v>0</v>
      </c>
      <c r="J56" s="86">
        <f t="shared" si="1"/>
        <v>0</v>
      </c>
    </row>
    <row r="57" spans="1:10" ht="12.75">
      <c r="A57" s="11" t="s">
        <v>58</v>
      </c>
      <c r="B57" s="11">
        <v>1342</v>
      </c>
      <c r="C57" s="4">
        <v>360</v>
      </c>
      <c r="D57" s="102">
        <f>SUM(4квА!D60,4квВ!D59,4квС!D56)</f>
        <v>0</v>
      </c>
      <c r="E57" s="102">
        <f>SUM(4квА!E60,4квВ!E59,4квС!E56)</f>
        <v>0</v>
      </c>
      <c r="F57" s="102">
        <f>SUM(4квА!G60,4квВ!F59,4квС!G56)</f>
        <v>0</v>
      </c>
      <c r="G57" s="6">
        <f>SUM('10a'!L54:'10a'!W54)</f>
        <v>0</v>
      </c>
      <c r="H57" s="102">
        <f>'10'!H57</f>
        <v>0</v>
      </c>
      <c r="I57" s="6">
        <f>SUM('10a'!AA54:'10a'!AL54)</f>
        <v>0</v>
      </c>
      <c r="J57" s="86">
        <f t="shared" si="1"/>
        <v>0</v>
      </c>
    </row>
    <row r="58" spans="1:10" ht="12.75">
      <c r="A58" s="11" t="s">
        <v>59</v>
      </c>
      <c r="B58" s="11">
        <v>1343</v>
      </c>
      <c r="C58" s="4">
        <v>370</v>
      </c>
      <c r="D58" s="102">
        <f>SUM(4квА!D61,4квВ!D60,4квС!D57)</f>
        <v>0</v>
      </c>
      <c r="E58" s="102">
        <f>SUM(4квА!E61,4квВ!E60,4квС!E57)</f>
        <v>0</v>
      </c>
      <c r="F58" s="102">
        <f>SUM(4квА!G61,4квВ!F60,4квС!G57)</f>
        <v>0</v>
      </c>
      <c r="G58" s="6">
        <f>SUM('10a'!L55:'10a'!W55)</f>
        <v>0</v>
      </c>
      <c r="H58" s="102">
        <f>'10'!H58</f>
        <v>0</v>
      </c>
      <c r="I58" s="6">
        <f>SUM('10a'!AA55:'10a'!AL55)</f>
        <v>0</v>
      </c>
      <c r="J58" s="86">
        <f t="shared" si="1"/>
        <v>0</v>
      </c>
    </row>
    <row r="59" spans="1:10" ht="12.75">
      <c r="A59" s="9" t="s">
        <v>60</v>
      </c>
      <c r="B59" s="18">
        <v>1350</v>
      </c>
      <c r="C59" s="10">
        <v>380</v>
      </c>
      <c r="D59" s="102">
        <f>SUM(4квА!D62,4квВ!D61,4квС!D58)</f>
        <v>0</v>
      </c>
      <c r="E59" s="102">
        <f>SUM(4квА!E62,4квВ!E61,4квС!E58)</f>
        <v>0</v>
      </c>
      <c r="F59" s="102">
        <f>SUM(4квА!G62,4квВ!F61,4квС!G58)</f>
        <v>0</v>
      </c>
      <c r="G59" s="6">
        <f>SUM('10a'!L56:'10a'!W56)</f>
        <v>0</v>
      </c>
      <c r="H59" s="102">
        <f>'10'!H59</f>
        <v>0</v>
      </c>
      <c r="I59" s="6">
        <f>SUM('10a'!AA56:'10a'!AL56)</f>
        <v>0</v>
      </c>
      <c r="J59" s="86">
        <f t="shared" si="1"/>
        <v>0</v>
      </c>
    </row>
    <row r="60" spans="1:10" ht="12.75">
      <c r="A60" s="21" t="s">
        <v>61</v>
      </c>
      <c r="B60" s="20">
        <v>2000</v>
      </c>
      <c r="C60" s="5">
        <v>390</v>
      </c>
      <c r="D60" s="102">
        <f>SUM(4квА!D63,4квВ!D62,4квС!D59)</f>
        <v>0</v>
      </c>
      <c r="E60" s="102" t="e">
        <f>SUM(4квА!E63,4квВ!E62,4квС!E59)</f>
        <v>#REF!</v>
      </c>
      <c r="F60" s="102">
        <f>SUM(4квА!G63,4квВ!F62,4квС!G59)</f>
        <v>0</v>
      </c>
      <c r="G60" s="6" t="e">
        <f>G61+G82+G83+G84</f>
        <v>#REF!</v>
      </c>
      <c r="H60" s="102">
        <f>'10'!H60</f>
        <v>0</v>
      </c>
      <c r="I60" s="6">
        <f>SUM('10a'!AA57:'10a'!AL57)</f>
        <v>0</v>
      </c>
      <c r="J60" s="86" t="e">
        <f t="shared" si="1"/>
        <v>#REF!</v>
      </c>
    </row>
    <row r="61" spans="1:10" ht="12.75">
      <c r="A61" s="19" t="s">
        <v>62</v>
      </c>
      <c r="B61" s="20">
        <v>2100</v>
      </c>
      <c r="C61" s="5">
        <v>400</v>
      </c>
      <c r="D61" s="102">
        <f>SUM(4квА!D64,4квВ!D63,4квС!D60)</f>
        <v>0</v>
      </c>
      <c r="E61" s="102" t="e">
        <f>SUM(4квА!E64,4квВ!E63,4квС!E60)</f>
        <v>#REF!</v>
      </c>
      <c r="F61" s="102">
        <f>SUM(4квА!G64,4квВ!F63,4квС!G60)</f>
        <v>0</v>
      </c>
      <c r="G61" s="6" t="e">
        <f>G62+G63+G73+G77</f>
        <v>#REF!</v>
      </c>
      <c r="H61" s="102">
        <f>'10'!H61</f>
        <v>0</v>
      </c>
      <c r="I61" s="6">
        <f>SUM('10a'!AA58:'10a'!AL58)</f>
        <v>0</v>
      </c>
      <c r="J61" s="86" t="e">
        <f t="shared" si="1"/>
        <v>#REF!</v>
      </c>
    </row>
    <row r="62" spans="1:10" ht="12.75">
      <c r="A62" s="22" t="s">
        <v>63</v>
      </c>
      <c r="B62" s="18">
        <v>2110</v>
      </c>
      <c r="C62" s="10">
        <v>410</v>
      </c>
      <c r="D62" s="102">
        <f>SUM(4квА!D65,4квВ!D64,4квС!D61)</f>
        <v>0</v>
      </c>
      <c r="E62" s="102">
        <f>SUM(4квА!E65,4квВ!E64,4квС!E61)</f>
        <v>0</v>
      </c>
      <c r="F62" s="102">
        <f>SUM(4квА!G65,4квВ!F64,4квС!G61)</f>
        <v>0</v>
      </c>
      <c r="G62" s="6">
        <f>SUM('10a'!L59:'10a'!W59)</f>
        <v>0</v>
      </c>
      <c r="H62" s="102">
        <f>'10'!H62</f>
        <v>0</v>
      </c>
      <c r="I62" s="6">
        <f>SUM('10a'!AA59:'10a'!AL59)</f>
        <v>0</v>
      </c>
      <c r="J62" s="86">
        <f t="shared" si="1"/>
        <v>0</v>
      </c>
    </row>
    <row r="63" spans="1:10" ht="12.75">
      <c r="A63" s="22" t="s">
        <v>64</v>
      </c>
      <c r="B63" s="18">
        <v>2120</v>
      </c>
      <c r="C63" s="10">
        <v>420</v>
      </c>
      <c r="D63" s="102">
        <f>SUM(4квА!D66,4квВ!D65,4квС!D62)</f>
        <v>0</v>
      </c>
      <c r="E63" s="102" t="e">
        <f>SUM(4квА!E66,4квВ!E65,4квС!E62)</f>
        <v>#REF!</v>
      </c>
      <c r="F63" s="102">
        <f>SUM(4квА!G66,4квВ!F65,4квС!G62)</f>
        <v>0</v>
      </c>
      <c r="G63" s="6" t="e">
        <f>G64+G65+G66</f>
        <v>#REF!</v>
      </c>
      <c r="H63" s="102">
        <f>'10'!H63</f>
        <v>0</v>
      </c>
      <c r="I63" s="6">
        <f>SUM('10a'!AA60:'10a'!AL60)</f>
        <v>0</v>
      </c>
      <c r="J63" s="86">
        <f t="shared" si="1"/>
        <v>0</v>
      </c>
    </row>
    <row r="64" spans="1:10" ht="12.75">
      <c r="A64" s="11" t="s">
        <v>65</v>
      </c>
      <c r="B64" s="11">
        <v>2121</v>
      </c>
      <c r="C64" s="4">
        <v>430</v>
      </c>
      <c r="D64" s="102">
        <f>SUM(4квА!D67,4квВ!D66,4квС!D63)</f>
        <v>0</v>
      </c>
      <c r="E64" s="102">
        <f>SUM(4квА!E67,4квВ!E66,4квС!E63)</f>
        <v>0</v>
      </c>
      <c r="F64" s="102">
        <f>SUM(4квА!G67,4квВ!F66,4квС!G63)</f>
        <v>0</v>
      </c>
      <c r="G64" s="6">
        <f>SUM('10a'!L61:'10a'!W61)</f>
        <v>0</v>
      </c>
      <c r="H64" s="102">
        <f>'10'!H64</f>
        <v>0</v>
      </c>
      <c r="I64" s="6">
        <f>SUM('10a'!AA61:'10a'!AL61)</f>
        <v>0</v>
      </c>
      <c r="J64" s="86">
        <f t="shared" si="1"/>
        <v>0</v>
      </c>
    </row>
    <row r="65" spans="1:10" ht="12.75">
      <c r="A65" s="33" t="s">
        <v>66</v>
      </c>
      <c r="B65" s="33">
        <v>2122</v>
      </c>
      <c r="C65" s="34">
        <v>440</v>
      </c>
      <c r="D65" s="102">
        <f>SUM(4квА!D68,4квВ!D67,4квС!D64)</f>
        <v>0</v>
      </c>
      <c r="E65" s="102" t="e">
        <f>SUM(4квА!E68,4квВ!E67,4квС!E64)</f>
        <v>#REF!</v>
      </c>
      <c r="F65" s="102">
        <f>SUM(4квА!G68,4квВ!F67,4квС!G64)</f>
        <v>0</v>
      </c>
      <c r="G65" s="6" t="e">
        <f>SUM('10a'!#REF!:'10a'!#REF!)</f>
        <v>#REF!</v>
      </c>
      <c r="H65" s="102" t="e">
        <f>'10'!H65</f>
        <v>#REF!</v>
      </c>
      <c r="I65" s="6" t="e">
        <f>SUM('10a'!#REF!:'10a'!#REF!)</f>
        <v>#REF!</v>
      </c>
      <c r="J65" s="87" t="e">
        <f t="shared" si="1"/>
        <v>#REF!</v>
      </c>
    </row>
    <row r="66" spans="1:10" ht="12.75">
      <c r="A66" s="11" t="s">
        <v>67</v>
      </c>
      <c r="B66" s="11">
        <v>2123</v>
      </c>
      <c r="C66" s="4">
        <v>450</v>
      </c>
      <c r="D66" s="102">
        <f>SUM(4квА!D69,4квВ!D68,4квС!D65)</f>
        <v>0</v>
      </c>
      <c r="E66" s="102" t="e">
        <f>SUM(4квА!E69,4квВ!E68,4квС!E65)</f>
        <v>#REF!</v>
      </c>
      <c r="F66" s="102">
        <f>SUM(4квА!G69,4квВ!F68,4квС!G65)</f>
        <v>0</v>
      </c>
      <c r="G66" s="6">
        <f>SUM('10a'!L62:'10a'!W62)</f>
        <v>0</v>
      </c>
      <c r="H66" s="102">
        <f>'10'!H66</f>
        <v>0</v>
      </c>
      <c r="I66" s="6">
        <f>SUM('10a'!AA62:'10a'!AL62)</f>
        <v>0</v>
      </c>
      <c r="J66" s="86">
        <f t="shared" si="1"/>
        <v>0</v>
      </c>
    </row>
    <row r="67" spans="1:10" ht="12.75">
      <c r="A67" s="49"/>
      <c r="B67" s="49"/>
      <c r="C67" s="46"/>
      <c r="D67" s="47"/>
      <c r="E67" s="47"/>
      <c r="F67" s="47"/>
      <c r="G67" s="47"/>
      <c r="H67" s="47"/>
      <c r="I67" s="47"/>
      <c r="J67" s="47"/>
    </row>
    <row r="68" spans="1:10" ht="12.75">
      <c r="A68" s="49"/>
      <c r="B68" s="49"/>
      <c r="C68" s="46"/>
      <c r="D68" s="47"/>
      <c r="E68" s="47"/>
      <c r="F68" s="47"/>
      <c r="G68" s="47"/>
      <c r="H68" s="47"/>
      <c r="I68" s="47"/>
      <c r="J68" s="47"/>
    </row>
    <row r="69" spans="1:10" ht="12.75">
      <c r="A69" s="49"/>
      <c r="B69" s="49"/>
      <c r="C69" s="46"/>
      <c r="D69" s="47"/>
      <c r="E69" s="47"/>
      <c r="F69" s="47"/>
      <c r="G69" s="47"/>
      <c r="H69" s="47"/>
      <c r="I69" s="47"/>
      <c r="J69" s="47"/>
    </row>
    <row r="70" spans="1:10" ht="12.75">
      <c r="A70" s="49"/>
      <c r="B70" s="49"/>
      <c r="C70" s="46"/>
      <c r="D70" s="47"/>
      <c r="E70" s="47"/>
      <c r="F70" s="47"/>
      <c r="G70" s="47"/>
      <c r="H70" s="47"/>
      <c r="I70" s="47"/>
      <c r="J70" s="47"/>
    </row>
    <row r="71" spans="1:10" ht="12.75">
      <c r="A71" s="69" t="s">
        <v>37</v>
      </c>
      <c r="B71" s="49"/>
      <c r="C71" s="70"/>
      <c r="D71" s="47"/>
      <c r="E71" s="47"/>
      <c r="F71" s="47"/>
      <c r="G71" s="47"/>
      <c r="H71" s="47"/>
      <c r="I71" s="47"/>
      <c r="J71" s="47"/>
    </row>
    <row r="72" spans="1:10" ht="12.75">
      <c r="A72" s="37">
        <v>1</v>
      </c>
      <c r="B72" s="23">
        <v>2</v>
      </c>
      <c r="C72" s="23">
        <v>3</v>
      </c>
      <c r="D72" s="40">
        <v>4</v>
      </c>
      <c r="E72" s="40">
        <v>5</v>
      </c>
      <c r="F72" s="40">
        <v>6</v>
      </c>
      <c r="G72" s="40">
        <v>7</v>
      </c>
      <c r="H72" s="38">
        <v>8</v>
      </c>
      <c r="I72" s="38">
        <v>9</v>
      </c>
      <c r="J72" s="40">
        <v>10</v>
      </c>
    </row>
    <row r="73" spans="1:10" ht="12.75">
      <c r="A73" s="42" t="s">
        <v>68</v>
      </c>
      <c r="B73" s="44">
        <v>2130</v>
      </c>
      <c r="C73" s="44">
        <v>460</v>
      </c>
      <c r="D73" s="102" t="e">
        <f>SUM(4квА!D76,4квВ!D76,4квС!#REF!)</f>
        <v>#REF!</v>
      </c>
      <c r="E73" s="102" t="e">
        <f>SUM(4квА!E76,4квВ!E76,4квС!#REF!)</f>
        <v>#REF!</v>
      </c>
      <c r="F73" s="102" t="e">
        <f>SUM(4квА!G76,4квВ!F76,4квС!#REF!)</f>
        <v>#REF!</v>
      </c>
      <c r="G73" s="6" t="e">
        <f>G74+G75+G76</f>
        <v>#REF!</v>
      </c>
      <c r="H73" s="43" t="e">
        <f>'10'!H73</f>
        <v>#REF!</v>
      </c>
      <c r="I73" s="6" t="e">
        <f>SUM('10a'!#REF!:'10a'!#REF!)</f>
        <v>#REF!</v>
      </c>
      <c r="J73" s="91" t="e">
        <f>F73+G73-H73</f>
        <v>#REF!</v>
      </c>
    </row>
    <row r="74" spans="1:10" ht="12.75">
      <c r="A74" s="11" t="s">
        <v>69</v>
      </c>
      <c r="B74" s="4">
        <v>2131</v>
      </c>
      <c r="C74" s="4">
        <v>470</v>
      </c>
      <c r="D74" s="102">
        <f>SUM(4квА!D77,4квВ!D77,4квС!D73)</f>
        <v>0</v>
      </c>
      <c r="E74" s="102">
        <f>SUM(4квА!E77,4квВ!E77,4квС!E73)</f>
        <v>0</v>
      </c>
      <c r="F74" s="102">
        <f>SUM(4квА!G77,4квВ!F77,4квС!G73)</f>
        <v>0</v>
      </c>
      <c r="G74" s="6" t="e">
        <f>SUM('10a'!#REF!:'10a'!#REF!)</f>
        <v>#REF!</v>
      </c>
      <c r="H74" s="43" t="e">
        <f>'10'!H74</f>
        <v>#REF!</v>
      </c>
      <c r="I74" s="6" t="e">
        <f>SUM('10a'!#REF!:'10a'!#REF!)</f>
        <v>#REF!</v>
      </c>
      <c r="J74" s="91" t="e">
        <f aca="true" t="shared" si="2" ref="J74:J89">F74+G74-H74</f>
        <v>#REF!</v>
      </c>
    </row>
    <row r="75" spans="1:10" ht="12.75">
      <c r="A75" s="11" t="s">
        <v>70</v>
      </c>
      <c r="B75" s="4">
        <v>2132</v>
      </c>
      <c r="C75" s="4">
        <v>480</v>
      </c>
      <c r="D75" s="102">
        <f>SUM(4квА!D78,4квВ!D78,4квС!D74)</f>
        <v>0</v>
      </c>
      <c r="E75" s="102" t="e">
        <f>SUM(4квА!E78,4квВ!E78,4квС!E74)</f>
        <v>#REF!</v>
      </c>
      <c r="F75" s="102">
        <f>SUM(4квА!G78,4квВ!F78,4квС!G74)</f>
        <v>0</v>
      </c>
      <c r="G75" s="6" t="e">
        <f>SUM('10a'!#REF!:'10a'!#REF!)</f>
        <v>#REF!</v>
      </c>
      <c r="H75" s="43" t="e">
        <f>'10'!H75</f>
        <v>#REF!</v>
      </c>
      <c r="I75" s="6" t="e">
        <f>SUM('10a'!#REF!:'10a'!#REF!)</f>
        <v>#REF!</v>
      </c>
      <c r="J75" s="91" t="e">
        <f t="shared" si="2"/>
        <v>#REF!</v>
      </c>
    </row>
    <row r="76" spans="1:10" ht="12.75">
      <c r="A76" s="11" t="s">
        <v>71</v>
      </c>
      <c r="B76" s="4">
        <v>2133</v>
      </c>
      <c r="C76" s="4">
        <v>490</v>
      </c>
      <c r="D76" s="102">
        <f>SUM(4квА!D79,4квВ!D79,4квС!D75)</f>
        <v>0</v>
      </c>
      <c r="E76" s="102">
        <f>SUM(4квА!E79,4квВ!E79,4квС!E75)</f>
        <v>0</v>
      </c>
      <c r="F76" s="102">
        <f>SUM(4квА!G79,4квВ!F79,4квС!G75)</f>
        <v>0</v>
      </c>
      <c r="G76" s="6" t="e">
        <f>SUM('10a'!#REF!:'10a'!#REF!)</f>
        <v>#REF!</v>
      </c>
      <c r="H76" s="43" t="e">
        <f>'10'!H76</f>
        <v>#REF!</v>
      </c>
      <c r="I76" s="6" t="e">
        <f>SUM('10a'!#REF!:'10a'!#REF!)</f>
        <v>#REF!</v>
      </c>
      <c r="J76" s="91" t="e">
        <f t="shared" si="2"/>
        <v>#REF!</v>
      </c>
    </row>
    <row r="77" spans="1:10" ht="12.75">
      <c r="A77" s="22" t="s">
        <v>72</v>
      </c>
      <c r="B77" s="5">
        <v>2140</v>
      </c>
      <c r="C77" s="5">
        <v>500</v>
      </c>
      <c r="D77" s="102" t="e">
        <f>SUM(4квА!#REF!,4квВ!#REF!,4квС!D76)</f>
        <v>#REF!</v>
      </c>
      <c r="E77" s="102" t="e">
        <f>SUM(4квА!#REF!,4квВ!#REF!,4квС!E76)</f>
        <v>#REF!</v>
      </c>
      <c r="F77" s="102" t="e">
        <f>SUM(4квА!#REF!,4квВ!#REF!,4квС!G76)</f>
        <v>#REF!</v>
      </c>
      <c r="G77" s="6" t="e">
        <f>SUM('10a'!#REF!:'10a'!#REF!)</f>
        <v>#REF!</v>
      </c>
      <c r="H77" s="43" t="e">
        <f>'10'!H77</f>
        <v>#REF!</v>
      </c>
      <c r="I77" s="6" t="e">
        <f>SUM('10a'!#REF!:'10a'!#REF!)</f>
        <v>#REF!</v>
      </c>
      <c r="J77" s="91" t="e">
        <f t="shared" si="2"/>
        <v>#REF!</v>
      </c>
    </row>
    <row r="78" spans="1:10" ht="12.75">
      <c r="A78" s="11" t="s">
        <v>73</v>
      </c>
      <c r="B78" s="4">
        <v>2141</v>
      </c>
      <c r="C78" s="4">
        <v>510</v>
      </c>
      <c r="D78" s="102" t="e">
        <f>SUM(4квА!#REF!,4квВ!D80,4квС!#REF!)</f>
        <v>#REF!</v>
      </c>
      <c r="E78" s="102" t="e">
        <f>SUM(4квА!#REF!,4квВ!E80,4квС!#REF!)</f>
        <v>#REF!</v>
      </c>
      <c r="F78" s="102" t="e">
        <f>SUM(4квА!#REF!,4квВ!F80,4квС!#REF!)</f>
        <v>#REF!</v>
      </c>
      <c r="G78" s="6" t="e">
        <f>SUM('10a'!#REF!:'10a'!#REF!)</f>
        <v>#REF!</v>
      </c>
      <c r="H78" s="43">
        <f>'10'!H78</f>
        <v>8</v>
      </c>
      <c r="I78" s="6" t="e">
        <f>SUM('10a'!#REF!:'10a'!#REF!)</f>
        <v>#REF!</v>
      </c>
      <c r="J78" s="91" t="e">
        <f t="shared" si="2"/>
        <v>#REF!</v>
      </c>
    </row>
    <row r="79" spans="1:10" ht="12.75">
      <c r="A79" s="11" t="s">
        <v>74</v>
      </c>
      <c r="B79" s="4">
        <v>2142</v>
      </c>
      <c r="C79" s="4">
        <v>520</v>
      </c>
      <c r="D79" s="102">
        <f>SUM(4квА!D80,4квВ!D81,4квС!D77)</f>
        <v>0</v>
      </c>
      <c r="E79" s="102" t="e">
        <f>SUM(4квА!E80,4квВ!E81,4квС!E77)</f>
        <v>#REF!</v>
      </c>
      <c r="F79" s="102">
        <f>SUM(4квА!G80,4квВ!F81,4квС!G77)</f>
        <v>0</v>
      </c>
      <c r="G79" s="6" t="e">
        <f>SUM('10a'!#REF!:'10a'!#REF!)</f>
        <v>#REF!</v>
      </c>
      <c r="H79" s="43" t="e">
        <f>'10'!H79</f>
        <v>#REF!</v>
      </c>
      <c r="I79" s="6" t="e">
        <f>SUM('10a'!#REF!:'10a'!#REF!)</f>
        <v>#REF!</v>
      </c>
      <c r="J79" s="91" t="e">
        <f t="shared" si="2"/>
        <v>#REF!</v>
      </c>
    </row>
    <row r="80" spans="1:10" ht="12.75">
      <c r="A80" s="11" t="s">
        <v>75</v>
      </c>
      <c r="B80" s="4">
        <v>2143</v>
      </c>
      <c r="C80" s="4">
        <v>530</v>
      </c>
      <c r="D80" s="102">
        <f>SUM(4квА!D81,4квВ!D82,4квС!D78)</f>
        <v>0</v>
      </c>
      <c r="E80" s="102">
        <f>SUM(4квА!E81,4квВ!E82,4квС!E78)</f>
        <v>0</v>
      </c>
      <c r="F80" s="102">
        <f>SUM(4квА!G81,4квВ!F82,4квС!G78)</f>
        <v>0</v>
      </c>
      <c r="G80" s="6">
        <f>SUM('10a'!L69:'10a'!W69)</f>
        <v>0</v>
      </c>
      <c r="H80" s="43">
        <f>'10'!H80</f>
        <v>0</v>
      </c>
      <c r="I80" s="6">
        <f>SUM('10a'!AA69:'10a'!AL69)</f>
        <v>0</v>
      </c>
      <c r="J80" s="91">
        <f t="shared" si="2"/>
        <v>0</v>
      </c>
    </row>
    <row r="81" spans="1:10" ht="12.75">
      <c r="A81" s="11" t="s">
        <v>76</v>
      </c>
      <c r="B81" s="4">
        <v>2144</v>
      </c>
      <c r="C81" s="4">
        <v>540</v>
      </c>
      <c r="D81" s="102">
        <f>SUM(4квА!D82,4квВ!D83,4квС!D79)</f>
        <v>0</v>
      </c>
      <c r="E81" s="102">
        <f>SUM(4квА!E82,4квВ!E83,4квС!E79)</f>
        <v>0</v>
      </c>
      <c r="F81" s="102">
        <f>SUM(4квА!G82,4квВ!F83,4квС!G79)</f>
        <v>0</v>
      </c>
      <c r="G81" s="6">
        <f>SUM('10a'!L70:'10a'!W70)</f>
        <v>0</v>
      </c>
      <c r="H81" s="43">
        <f>'10'!H81</f>
        <v>0</v>
      </c>
      <c r="I81" s="6">
        <f>SUM('10a'!AA70:'10a'!AL70)</f>
        <v>0</v>
      </c>
      <c r="J81" s="91">
        <f t="shared" si="2"/>
        <v>0</v>
      </c>
    </row>
    <row r="82" spans="1:10" ht="12.75">
      <c r="A82" s="24" t="s">
        <v>77</v>
      </c>
      <c r="B82" s="23">
        <v>2200</v>
      </c>
      <c r="C82" s="23">
        <v>550</v>
      </c>
      <c r="D82" s="102">
        <f>SUM(4квА!D83,4квВ!D84,4квС!D80)</f>
        <v>0</v>
      </c>
      <c r="E82" s="102">
        <f>SUM(4квА!E83,4квВ!E84,4квС!E80)</f>
        <v>0</v>
      </c>
      <c r="F82" s="102">
        <f>SUM(4квА!G83,4квВ!F84,4квС!G80)</f>
        <v>0</v>
      </c>
      <c r="G82" s="6">
        <f>SUM('10a'!L71:'10a'!W71)</f>
        <v>0</v>
      </c>
      <c r="H82" s="43">
        <f>'10'!H82</f>
        <v>0</v>
      </c>
      <c r="I82" s="6">
        <f>SUM('10a'!AA71:'10a'!AL71)</f>
        <v>0</v>
      </c>
      <c r="J82" s="91">
        <f t="shared" si="2"/>
        <v>0</v>
      </c>
    </row>
    <row r="83" spans="1:10" ht="12.75">
      <c r="A83" s="8" t="s">
        <v>78</v>
      </c>
      <c r="B83" s="23">
        <v>2300</v>
      </c>
      <c r="C83" s="23">
        <v>560</v>
      </c>
      <c r="D83" s="102">
        <f>SUM(4квА!D84,4квВ!D85,4квС!D81)</f>
        <v>0</v>
      </c>
      <c r="E83" s="102">
        <f>SUM(4квА!E84,4квВ!E85,4квС!E81)</f>
        <v>0</v>
      </c>
      <c r="F83" s="102">
        <f>SUM(4квА!G84,4квВ!F85,4квС!G81)</f>
        <v>0</v>
      </c>
      <c r="G83" s="6">
        <f>SUM('10a'!L72:'10a'!W72)</f>
        <v>0</v>
      </c>
      <c r="H83" s="43">
        <f>'10'!H83</f>
        <v>0</v>
      </c>
      <c r="I83" s="6">
        <f>SUM('10a'!AA72:'10a'!AL72)</f>
        <v>0</v>
      </c>
      <c r="J83" s="91">
        <f t="shared" si="2"/>
        <v>0</v>
      </c>
    </row>
    <row r="84" spans="1:10" ht="12.75">
      <c r="A84" s="8" t="s">
        <v>79</v>
      </c>
      <c r="B84" s="23">
        <v>2400</v>
      </c>
      <c r="C84" s="23">
        <v>570</v>
      </c>
      <c r="D84" s="102" t="e">
        <f>SUM(4квА!#REF!,4квВ!#REF!,4квС!D82)</f>
        <v>#REF!</v>
      </c>
      <c r="E84" s="102" t="e">
        <f>SUM(4квА!#REF!,4квВ!#REF!,4квС!E82)</f>
        <v>#REF!</v>
      </c>
      <c r="F84" s="102" t="e">
        <f>SUM(4квА!#REF!,4квВ!#REF!,4квС!G82)</f>
        <v>#REF!</v>
      </c>
      <c r="G84" s="6" t="e">
        <f>G85+G86+G87+G88+G89</f>
        <v>#REF!</v>
      </c>
      <c r="H84" s="43" t="e">
        <f>'10'!H84</f>
        <v>#REF!</v>
      </c>
      <c r="I84" s="6">
        <f>SUM('10a'!AA73:'10a'!AL73)</f>
        <v>0</v>
      </c>
      <c r="J84" s="91" t="e">
        <f t="shared" si="2"/>
        <v>#REF!</v>
      </c>
    </row>
    <row r="85" spans="1:10" ht="12.75">
      <c r="A85" s="24" t="s">
        <v>80</v>
      </c>
      <c r="B85" s="4">
        <v>2410</v>
      </c>
      <c r="C85" s="4">
        <v>580</v>
      </c>
      <c r="D85" s="102" t="e">
        <f>SUM(4квА!#REF!,4квВ!#REF!,4квС!#REF!)</f>
        <v>#REF!</v>
      </c>
      <c r="E85" s="102" t="e">
        <f>SUM(4квА!#REF!,4квВ!#REF!,4квС!#REF!)</f>
        <v>#REF!</v>
      </c>
      <c r="F85" s="102" t="e">
        <f>SUM(4квА!#REF!,4квВ!#REF!,4квС!#REF!)</f>
        <v>#REF!</v>
      </c>
      <c r="G85" s="6">
        <f>SUM('10a'!L77:'10a'!W77)</f>
        <v>0</v>
      </c>
      <c r="H85" s="43" t="e">
        <f>'10'!H85</f>
        <v>#REF!</v>
      </c>
      <c r="I85" s="6">
        <f>SUM('10a'!AA77:'10a'!AL77)</f>
        <v>0</v>
      </c>
      <c r="J85" s="91" t="e">
        <f t="shared" si="2"/>
        <v>#REF!</v>
      </c>
    </row>
    <row r="86" spans="1:10" ht="12.75">
      <c r="A86" s="24" t="s">
        <v>81</v>
      </c>
      <c r="B86" s="4">
        <v>2420</v>
      </c>
      <c r="C86" s="4">
        <v>590</v>
      </c>
      <c r="D86" s="102" t="e">
        <f>SUM(4квА!#REF!,4квВ!#REF!,4квС!#REF!)</f>
        <v>#REF!</v>
      </c>
      <c r="E86" s="102" t="e">
        <f>SUM(4квА!#REF!,4квВ!#REF!,4квС!#REF!)</f>
        <v>#REF!</v>
      </c>
      <c r="F86" s="102" t="e">
        <f>SUM(4квА!#REF!,4квВ!#REF!,4квС!#REF!)</f>
        <v>#REF!</v>
      </c>
      <c r="G86" s="6">
        <f>SUM('10a'!L78:'10a'!W78)</f>
        <v>0</v>
      </c>
      <c r="H86" s="43" t="e">
        <f>'10'!H86</f>
        <v>#REF!</v>
      </c>
      <c r="I86" s="6">
        <f>SUM('10a'!AA78:'10a'!AL78)</f>
        <v>0</v>
      </c>
      <c r="J86" s="91" t="e">
        <f t="shared" si="2"/>
        <v>#REF!</v>
      </c>
    </row>
    <row r="87" spans="1:10" ht="12.75">
      <c r="A87" s="24" t="s">
        <v>82</v>
      </c>
      <c r="B87" s="4">
        <v>2430</v>
      </c>
      <c r="C87" s="4">
        <v>600</v>
      </c>
      <c r="D87" s="102" t="e">
        <f>SUM(4квА!#REF!,4квВ!#REF!,4квС!#REF!)</f>
        <v>#REF!</v>
      </c>
      <c r="E87" s="102" t="e">
        <f>SUM(4квА!#REF!,4квВ!#REF!,4квС!#REF!)</f>
        <v>#REF!</v>
      </c>
      <c r="F87" s="102" t="e">
        <f>SUM(4квА!#REF!,4квВ!#REF!,4квС!#REF!)</f>
        <v>#REF!</v>
      </c>
      <c r="G87" s="6">
        <f>SUM('10a'!L79:'10a'!W79)</f>
        <v>0</v>
      </c>
      <c r="H87" s="43" t="e">
        <f>'10'!H87</f>
        <v>#REF!</v>
      </c>
      <c r="I87" s="6">
        <f>SUM('10a'!AA79:'10a'!AL79)</f>
        <v>0</v>
      </c>
      <c r="J87" s="91" t="e">
        <f t="shared" si="2"/>
        <v>#REF!</v>
      </c>
    </row>
    <row r="88" spans="1:10" ht="12.75">
      <c r="A88" s="24" t="s">
        <v>83</v>
      </c>
      <c r="B88" s="4">
        <v>2440</v>
      </c>
      <c r="C88" s="4">
        <v>610</v>
      </c>
      <c r="D88" s="102" t="e">
        <f>SUM(4квА!D85,4квВ!D86,4квС!#REF!)</f>
        <v>#REF!</v>
      </c>
      <c r="E88" s="102" t="e">
        <f>SUM(4квА!E85,4квВ!E86,4квС!#REF!)</f>
        <v>#REF!</v>
      </c>
      <c r="F88" s="102" t="e">
        <f>SUM(4квА!G85,4квВ!F86,4квС!#REF!)</f>
        <v>#REF!</v>
      </c>
      <c r="G88" s="6" t="e">
        <f>SUM('10a'!#REF!:'10a'!#REF!)</f>
        <v>#REF!</v>
      </c>
      <c r="H88" s="43">
        <f>'10'!H88</f>
        <v>0</v>
      </c>
      <c r="I88" s="6" t="e">
        <f>SUM('10a'!#REF!:'10a'!#REF!)</f>
        <v>#REF!</v>
      </c>
      <c r="J88" s="91">
        <f t="shared" si="2"/>
        <v>0</v>
      </c>
    </row>
    <row r="89" spans="1:10" ht="12.75">
      <c r="A89" s="24" t="s">
        <v>84</v>
      </c>
      <c r="B89" s="4">
        <v>2450</v>
      </c>
      <c r="C89" s="4">
        <v>620</v>
      </c>
      <c r="D89" s="102">
        <f>SUM(4квА!D86,4квВ!D87,4квС!D83)</f>
        <v>0</v>
      </c>
      <c r="E89" s="102">
        <f>SUM(4квА!E86,4квВ!E87,4квС!E83)</f>
        <v>263198</v>
      </c>
      <c r="F89" s="102">
        <f>SUM(4квА!G86,4квВ!F87,4квС!G83)</f>
        <v>0</v>
      </c>
      <c r="G89" s="6">
        <f>SUM('10a'!L80:'10a'!W80)</f>
        <v>0</v>
      </c>
      <c r="H89" s="43" t="e">
        <f>'10'!#REF!</f>
        <v>#REF!</v>
      </c>
      <c r="I89" s="6">
        <f>SUM('10a'!AA80:'10a'!AL80)</f>
        <v>0</v>
      </c>
      <c r="J89" s="91" t="e">
        <f t="shared" si="2"/>
        <v>#REF!</v>
      </c>
    </row>
    <row r="90" spans="1:10" ht="12.75">
      <c r="A90" s="50" t="s">
        <v>85</v>
      </c>
      <c r="B90" s="51">
        <v>3000</v>
      </c>
      <c r="C90" s="51">
        <v>630</v>
      </c>
      <c r="D90" s="102" t="e">
        <f>SUM(4квА!#REF!,4квВ!#REF!,4квС!D84)</f>
        <v>#REF!</v>
      </c>
      <c r="E90" s="102" t="e">
        <f>SUM(4квА!#REF!,4квВ!#REF!,4квС!E84)</f>
        <v>#REF!</v>
      </c>
      <c r="F90" s="81" t="s">
        <v>21</v>
      </c>
      <c r="G90" s="52" t="s">
        <v>21</v>
      </c>
      <c r="H90" s="53" t="s">
        <v>21</v>
      </c>
      <c r="I90" s="53" t="s">
        <v>21</v>
      </c>
      <c r="J90" s="94" t="s">
        <v>21</v>
      </c>
    </row>
    <row r="91" spans="1:10" ht="12.75">
      <c r="A91" s="9" t="s">
        <v>86</v>
      </c>
      <c r="B91" s="12">
        <v>4110</v>
      </c>
      <c r="C91" s="12">
        <v>640</v>
      </c>
      <c r="D91" s="102" t="e">
        <f>SUM(4квА!#REF!,4квВ!#REF!,4квС!#REF!)</f>
        <v>#REF!</v>
      </c>
      <c r="E91" s="102" t="e">
        <f>SUM(4квА!#REF!,4квВ!#REF!,4квС!#REF!)</f>
        <v>#REF!</v>
      </c>
      <c r="F91" s="102" t="e">
        <f>SUM(4квА!#REF!,4квВ!#REF!,4квС!#REF!)</f>
        <v>#REF!</v>
      </c>
      <c r="G91" s="6">
        <f>G92+G93+G94</f>
        <v>0</v>
      </c>
      <c r="H91" s="6" t="e">
        <f>'10'!H91</f>
        <v>#REF!</v>
      </c>
      <c r="I91" s="6">
        <f>SUM('10a'!AA82:'10a'!AL82)</f>
        <v>0</v>
      </c>
      <c r="J91" s="92" t="e">
        <f>F91+G91-H91</f>
        <v>#REF!</v>
      </c>
    </row>
    <row r="92" spans="1:10" ht="12.75">
      <c r="A92" s="54" t="s">
        <v>87</v>
      </c>
      <c r="B92" s="55">
        <v>4111</v>
      </c>
      <c r="C92" s="55">
        <v>650</v>
      </c>
      <c r="D92" s="102" t="e">
        <f>SUM(4квА!#REF!,4квВ!#REF!,4квС!D85)</f>
        <v>#REF!</v>
      </c>
      <c r="E92" s="102" t="e">
        <f>SUM(4квА!#REF!,4квВ!#REF!,4квС!E85)</f>
        <v>#REF!</v>
      </c>
      <c r="F92" s="102" t="e">
        <f>SUM(4квА!#REF!,4квВ!#REF!,4квС!G85)</f>
        <v>#REF!</v>
      </c>
      <c r="G92" s="6">
        <f>SUM('10a'!L83:'10a'!W83)</f>
        <v>0</v>
      </c>
      <c r="H92" s="6" t="e">
        <f>'10'!H92</f>
        <v>#REF!</v>
      </c>
      <c r="I92" s="6">
        <f>SUM('10a'!AA83:'10a'!AL83)</f>
        <v>0</v>
      </c>
      <c r="J92" s="92" t="e">
        <f>F92+G92-H92</f>
        <v>#REF!</v>
      </c>
    </row>
    <row r="93" spans="1:10" ht="12.75">
      <c r="A93" s="11" t="s">
        <v>88</v>
      </c>
      <c r="B93" s="4">
        <v>4112</v>
      </c>
      <c r="C93" s="4">
        <v>660</v>
      </c>
      <c r="D93" s="102" t="e">
        <f>SUM(4квА!#REF!,4квВ!#REF!,4квС!#REF!)</f>
        <v>#REF!</v>
      </c>
      <c r="E93" s="102" t="e">
        <f>SUM(4квА!#REF!,4квВ!#REF!,4квС!#REF!)</f>
        <v>#REF!</v>
      </c>
      <c r="F93" s="102" t="e">
        <f>SUM(4квА!#REF!,4квВ!#REF!,4квС!#REF!)</f>
        <v>#REF!</v>
      </c>
      <c r="G93" s="6">
        <f>SUM('10a'!L84:'10a'!W84)</f>
        <v>0</v>
      </c>
      <c r="H93" s="6" t="e">
        <f>'10'!H93</f>
        <v>#REF!</v>
      </c>
      <c r="I93" s="6">
        <f>SUM('10a'!AA84:'10a'!AL84)</f>
        <v>0</v>
      </c>
      <c r="J93" s="92" t="e">
        <f>F93+G93-H93</f>
        <v>#REF!</v>
      </c>
    </row>
    <row r="94" spans="1:10" ht="12.75">
      <c r="A94" s="11" t="s">
        <v>89</v>
      </c>
      <c r="B94" s="4">
        <v>4113</v>
      </c>
      <c r="C94" s="4">
        <v>670</v>
      </c>
      <c r="D94" s="102" t="e">
        <f>SUM(4квА!#REF!,4квВ!#REF!,4квС!#REF!)</f>
        <v>#REF!</v>
      </c>
      <c r="E94" s="102" t="e">
        <f>SUM(4квА!#REF!,4квВ!#REF!,4квС!#REF!)</f>
        <v>#REF!</v>
      </c>
      <c r="F94" s="102" t="e">
        <f>SUM(4квА!#REF!,4квВ!#REF!,4квС!#REF!)</f>
        <v>#REF!</v>
      </c>
      <c r="G94" s="6">
        <f>SUM('10a'!L85:'10a'!W85)</f>
        <v>0</v>
      </c>
      <c r="H94" s="6" t="e">
        <f>'10'!H94</f>
        <v>#REF!</v>
      </c>
      <c r="I94" s="6">
        <f>SUM('10a'!AA85:'10a'!AL85)</f>
        <v>0</v>
      </c>
      <c r="J94" s="92" t="e">
        <f>F94+G94-H94</f>
        <v>#REF!</v>
      </c>
    </row>
    <row r="95" spans="1:10" ht="12.75">
      <c r="A95" s="9" t="s">
        <v>90</v>
      </c>
      <c r="B95" s="12">
        <v>4210</v>
      </c>
      <c r="C95" s="12">
        <v>680</v>
      </c>
      <c r="D95" s="102" t="e">
        <f>SUM(4квА!#REF!,4квВ!#REF!,4квС!#REF!)</f>
        <v>#REF!</v>
      </c>
      <c r="E95" s="102" t="e">
        <f>SUM(4квА!#REF!,4квВ!#REF!,4квС!#REF!)</f>
        <v>#REF!</v>
      </c>
      <c r="F95" s="102" t="e">
        <f>SUM(4квА!#REF!,4квВ!#REF!,4квС!#REF!)</f>
        <v>#REF!</v>
      </c>
      <c r="G95" s="6" t="e">
        <f>SUM('10a'!#REF!:'10a'!#REF!)</f>
        <v>#REF!</v>
      </c>
      <c r="H95" s="6" t="e">
        <f>'10'!H96</f>
        <v>#REF!</v>
      </c>
      <c r="I95" s="6" t="e">
        <f>SUM('10a'!#REF!:'10a'!#REF!)</f>
        <v>#REF!</v>
      </c>
      <c r="J95" s="92" t="e">
        <f>F95+G95-H95</f>
        <v>#REF!</v>
      </c>
    </row>
    <row r="96" spans="1:10" ht="12.75">
      <c r="A96" s="8" t="s">
        <v>91</v>
      </c>
      <c r="B96" s="23">
        <v>5000</v>
      </c>
      <c r="C96" s="23">
        <v>690</v>
      </c>
      <c r="D96" s="25" t="s">
        <v>21</v>
      </c>
      <c r="E96" s="6"/>
      <c r="F96" s="26" t="s">
        <v>21</v>
      </c>
      <c r="G96" s="25" t="s">
        <v>21</v>
      </c>
      <c r="H96" s="26" t="s">
        <v>21</v>
      </c>
      <c r="I96" s="26" t="s">
        <v>21</v>
      </c>
      <c r="J96" s="95" t="s">
        <v>21</v>
      </c>
    </row>
    <row r="98" ht="12.75">
      <c r="A98" s="3" t="s">
        <v>92</v>
      </c>
    </row>
    <row r="100" spans="1:9" ht="12.75">
      <c r="A100" s="27" t="s">
        <v>93</v>
      </c>
      <c r="C100" t="s">
        <v>101</v>
      </c>
      <c r="G100" t="s">
        <v>126</v>
      </c>
      <c r="H100" s="271" t="s">
        <v>125</v>
      </c>
      <c r="I100" s="272"/>
    </row>
    <row r="101" spans="4:8" ht="12.75">
      <c r="D101" s="3" t="s">
        <v>96</v>
      </c>
      <c r="H101" s="3" t="s">
        <v>97</v>
      </c>
    </row>
    <row r="102" spans="4:7" ht="12.75">
      <c r="D102" s="3"/>
      <c r="G102" s="3"/>
    </row>
    <row r="103" spans="4:7" ht="12.75">
      <c r="D103" s="3"/>
      <c r="G103" s="3"/>
    </row>
    <row r="104" spans="1:9" ht="12.75">
      <c r="A104" s="27" t="s">
        <v>94</v>
      </c>
      <c r="C104" t="s">
        <v>101</v>
      </c>
      <c r="G104" t="s">
        <v>102</v>
      </c>
      <c r="H104" s="80" t="s">
        <v>127</v>
      </c>
      <c r="I104" s="48"/>
    </row>
    <row r="105" spans="4:8" ht="12.75">
      <c r="D105" s="3" t="s">
        <v>96</v>
      </c>
      <c r="H105" s="3" t="s">
        <v>97</v>
      </c>
    </row>
    <row r="107" ht="12.75">
      <c r="A107" s="28" t="s">
        <v>95</v>
      </c>
    </row>
  </sheetData>
  <sheetProtection/>
  <mergeCells count="10">
    <mergeCell ref="H100:I100"/>
    <mergeCell ref="G8:H8"/>
    <mergeCell ref="G9:H9"/>
    <mergeCell ref="G10:H10"/>
    <mergeCell ref="G11:H11"/>
    <mergeCell ref="A5:D5"/>
    <mergeCell ref="A6:F6"/>
    <mergeCell ref="G6:H6"/>
    <mergeCell ref="A7:D7"/>
    <mergeCell ref="G7:H7"/>
  </mergeCells>
  <printOptions/>
  <pageMargins left="0.4" right="0.4" top="0.7" bottom="0.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1</cp:lastModifiedBy>
  <cp:lastPrinted>2017-11-28T09:38:57Z</cp:lastPrinted>
  <dcterms:created xsi:type="dcterms:W3CDTF">2007-10-23T19:36:34Z</dcterms:created>
  <dcterms:modified xsi:type="dcterms:W3CDTF">2017-11-29T07:50:28Z</dcterms:modified>
  <cp:category/>
  <cp:version/>
  <cp:contentType/>
  <cp:contentStatus/>
</cp:coreProperties>
</file>